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480" windowHeight="8955"/>
  </bookViews>
  <sheets>
    <sheet name="Девушки" sheetId="31" r:id="rId1"/>
    <sheet name="Юноши" sheetId="36" r:id="rId2"/>
  </sheets>
  <definedNames>
    <definedName name="_xlnm._FilterDatabase" localSheetId="0" hidden="1">Девушки!$F$5:$F$13</definedName>
    <definedName name="_xlnm._FilterDatabase" localSheetId="1" hidden="1">Юноши!$F$5:$F$23</definedName>
  </definedNames>
  <calcPr calcId="162913"/>
</workbook>
</file>

<file path=xl/calcChain.xml><?xml version="1.0" encoding="utf-8"?>
<calcChain xmlns="http://schemas.openxmlformats.org/spreadsheetml/2006/main">
  <c r="H15" i="36"/>
  <c r="H21"/>
  <c r="H22"/>
  <c r="H23"/>
  <c r="H14"/>
  <c r="H18"/>
  <c r="H17"/>
  <c r="H13"/>
  <c r="H8"/>
  <c r="H16"/>
  <c r="H19"/>
  <c r="H7"/>
  <c r="H12"/>
  <c r="H9"/>
  <c r="H11"/>
  <c r="H10"/>
  <c r="H6"/>
  <c r="H20"/>
  <c r="J3"/>
  <c r="F3"/>
  <c r="I20" l="1"/>
  <c r="J20"/>
  <c r="E20" s="1"/>
  <c r="G20" s="1"/>
  <c r="I15"/>
  <c r="J15" s="1"/>
  <c r="E15" s="1"/>
  <c r="G15" s="1"/>
  <c r="I22"/>
  <c r="J22" s="1"/>
  <c r="E22" s="1"/>
  <c r="G22" s="1"/>
  <c r="I14"/>
  <c r="J14" s="1"/>
  <c r="E14" s="1"/>
  <c r="G14" s="1"/>
  <c r="I18"/>
  <c r="J18" s="1"/>
  <c r="E18" s="1"/>
  <c r="G18" s="1"/>
  <c r="I13"/>
  <c r="J13" s="1"/>
  <c r="E13" s="1"/>
  <c r="G13" s="1"/>
  <c r="I16"/>
  <c r="J16" s="1"/>
  <c r="E16" s="1"/>
  <c r="G16" s="1"/>
  <c r="I12"/>
  <c r="J12" s="1"/>
  <c r="E12" s="1"/>
  <c r="G12" s="1"/>
  <c r="I11"/>
  <c r="J11" s="1"/>
  <c r="E11" s="1"/>
  <c r="G11" s="1"/>
  <c r="I6"/>
  <c r="J6" s="1"/>
  <c r="E6" s="1"/>
  <c r="G6" s="1"/>
  <c r="I21"/>
  <c r="J21" s="1"/>
  <c r="E21" s="1"/>
  <c r="G21" s="1"/>
  <c r="I23"/>
  <c r="J23" s="1"/>
  <c r="E23" s="1"/>
  <c r="G23" s="1"/>
  <c r="I17"/>
  <c r="J17" s="1"/>
  <c r="E17" s="1"/>
  <c r="G17" s="1"/>
  <c r="I8"/>
  <c r="J8" s="1"/>
  <c r="E8" s="1"/>
  <c r="G8" s="1"/>
  <c r="I19"/>
  <c r="J19" s="1"/>
  <c r="E19" s="1"/>
  <c r="G19" s="1"/>
  <c r="I7"/>
  <c r="J7" s="1"/>
  <c r="E7" s="1"/>
  <c r="G7" s="1"/>
  <c r="I9"/>
  <c r="J9" s="1"/>
  <c r="E9" s="1"/>
  <c r="G9" s="1"/>
  <c r="I10"/>
  <c r="J10" s="1"/>
  <c r="E10" s="1"/>
  <c r="G10" s="1"/>
  <c r="H10" i="31"/>
  <c r="H9"/>
  <c r="H8"/>
  <c r="H11"/>
  <c r="H6"/>
  <c r="H7"/>
  <c r="H13"/>
  <c r="H12"/>
  <c r="J3"/>
  <c r="F3"/>
  <c r="I12" l="1"/>
  <c r="J12" s="1"/>
  <c r="E12" s="1"/>
  <c r="G12" s="1"/>
  <c r="I7"/>
  <c r="J7" s="1"/>
  <c r="E7" s="1"/>
  <c r="G7" s="1"/>
  <c r="I13"/>
  <c r="J13" s="1"/>
  <c r="E13" s="1"/>
  <c r="G13" s="1"/>
  <c r="I6"/>
  <c r="J6" s="1"/>
  <c r="E6" s="1"/>
  <c r="G6" s="1"/>
  <c r="I8"/>
  <c r="J8" s="1"/>
  <c r="E8" s="1"/>
  <c r="G8" s="1"/>
  <c r="I10"/>
  <c r="J10" s="1"/>
  <c r="E10" s="1"/>
  <c r="G10" s="1"/>
  <c r="I11"/>
  <c r="J11" s="1"/>
  <c r="E11" s="1"/>
  <c r="G11" s="1"/>
  <c r="I9"/>
  <c r="J9" s="1"/>
  <c r="E9" s="1"/>
  <c r="G9" s="1"/>
</calcChain>
</file>

<file path=xl/sharedStrings.xml><?xml version="1.0" encoding="utf-8"?>
<sst xmlns="http://schemas.openxmlformats.org/spreadsheetml/2006/main" count="98" uniqueCount="55">
  <si>
    <t>РАЗНИЦА В ВОЗРАСТЕ С САМЫМ ЮНЫМ</t>
  </si>
  <si>
    <t>ВРЕМЯ СТАРТА (СЕК)</t>
  </si>
  <si>
    <t>ПРИХОД УЧАСТНИКА МЕСТО</t>
  </si>
  <si>
    <t>РЕЗУЛЬТАТ</t>
  </si>
  <si>
    <t>СТАРТОВЫЙ НОМЕР</t>
  </si>
  <si>
    <t>ФАМИЛИЯ, ИМЯ</t>
  </si>
  <si>
    <t>ВРЕМЯ СТАРТА (час:мин:сек)</t>
  </si>
  <si>
    <t>ВРЕМЯ ФИНИША (час:мин:сек)</t>
  </si>
  <si>
    <t>Дистанция</t>
  </si>
  <si>
    <t>100 м</t>
  </si>
  <si>
    <t>200 м</t>
  </si>
  <si>
    <t>300 м</t>
  </si>
  <si>
    <t>400 м</t>
  </si>
  <si>
    <t>500 м</t>
  </si>
  <si>
    <t>1 км</t>
  </si>
  <si>
    <t>2 км</t>
  </si>
  <si>
    <t>4 км</t>
  </si>
  <si>
    <t>5 км</t>
  </si>
  <si>
    <t>Коэффициент</t>
  </si>
  <si>
    <t>ДАТА РОЖДЕНИЯ (д.м.г)</t>
  </si>
  <si>
    <t>Дата рождения самого юного</t>
  </si>
  <si>
    <t>Организация</t>
  </si>
  <si>
    <t>Насонова Кристина</t>
  </si>
  <si>
    <t>Школа №3</t>
  </si>
  <si>
    <t xml:space="preserve">Спирина Валерия </t>
  </si>
  <si>
    <t>Школа № 58</t>
  </si>
  <si>
    <t xml:space="preserve">Нифонтова Александра </t>
  </si>
  <si>
    <t xml:space="preserve">Кузмина Виктория </t>
  </si>
  <si>
    <t xml:space="preserve">Палкина Марина </t>
  </si>
  <si>
    <t>Лицей №5</t>
  </si>
  <si>
    <t xml:space="preserve">Спирина Кристина </t>
  </si>
  <si>
    <t xml:space="preserve">Бухарова Кристина </t>
  </si>
  <si>
    <t>Школа №58</t>
  </si>
  <si>
    <t>КПК</t>
  </si>
  <si>
    <t xml:space="preserve">Широковский Матвей </t>
  </si>
  <si>
    <t>Кудрин Павел</t>
  </si>
  <si>
    <t>Максимов Алексей</t>
  </si>
  <si>
    <t>Мелюхнов Даниэль</t>
  </si>
  <si>
    <t xml:space="preserve">Спирин Артемий </t>
  </si>
  <si>
    <t xml:space="preserve">Машьянов Сергей </t>
  </si>
  <si>
    <t xml:space="preserve">Зайков Степан </t>
  </si>
  <si>
    <t>Шихалев Дмитрий</t>
  </si>
  <si>
    <t>Иванов Даниил</t>
  </si>
  <si>
    <t xml:space="preserve">Захаров Дмитрий </t>
  </si>
  <si>
    <t>Казанцев Егор</t>
  </si>
  <si>
    <t>Попов Егор</t>
  </si>
  <si>
    <t>КТПиТ</t>
  </si>
  <si>
    <t>Курилёнок Андрей</t>
  </si>
  <si>
    <t>Гилетко Данис</t>
  </si>
  <si>
    <t>Прорвин Владимир</t>
  </si>
  <si>
    <t>Пульников Фёдор</t>
  </si>
  <si>
    <t>Матвеев Даниил</t>
  </si>
  <si>
    <t>Петкина Ольга</t>
  </si>
  <si>
    <t>Бойко Кирилл</t>
  </si>
  <si>
    <t>Открытая лыжная гонка «Возрастной гандикап» 1 км. 29.11.2019 Проводящая организация: МАУ ДО ДЮСШ  г. Камышлов. Главный судья Харитонов А.А.</t>
  </si>
</sst>
</file>

<file path=xl/styles.xml><?xml version="1.0" encoding="utf-8"?>
<styleSheet xmlns="http://schemas.openxmlformats.org/spreadsheetml/2006/main">
  <numFmts count="3">
    <numFmt numFmtId="164" formatCode="0;[Red]0"/>
    <numFmt numFmtId="165" formatCode="h:mm:ss;@"/>
    <numFmt numFmtId="166" formatCode="0.0000"/>
  </numFmts>
  <fonts count="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 applyProtection="1">
      <alignment horizontal="left"/>
      <protection hidden="1"/>
    </xf>
    <xf numFmtId="2" fontId="1" fillId="0" borderId="0" xfId="0" applyNumberFormat="1" applyFont="1" applyAlignment="1" applyProtection="1">
      <alignment horizontal="left"/>
      <protection hidden="1"/>
    </xf>
    <xf numFmtId="14" fontId="1" fillId="0" borderId="0" xfId="0" applyNumberFormat="1" applyFont="1" applyAlignment="1" applyProtection="1">
      <alignment horizontal="left"/>
      <protection hidden="1"/>
    </xf>
    <xf numFmtId="1" fontId="1" fillId="0" borderId="0" xfId="0" applyNumberFormat="1" applyFont="1" applyAlignment="1" applyProtection="1">
      <alignment horizontal="left"/>
      <protection hidden="1"/>
    </xf>
    <xf numFmtId="45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Font="1" applyBorder="1" applyAlignment="1">
      <alignment horizontal="left" vertical="justify" wrapText="1"/>
    </xf>
    <xf numFmtId="9" fontId="4" fillId="0" borderId="1" xfId="1" applyFont="1" applyBorder="1" applyAlignment="1">
      <alignment horizontal="left" vertical="justify" wrapText="1"/>
    </xf>
    <xf numFmtId="14" fontId="0" fillId="0" borderId="1" xfId="0" applyNumberFormat="1" applyFont="1" applyBorder="1" applyAlignment="1">
      <alignment horizontal="left" vertical="justify" wrapText="1"/>
    </xf>
    <xf numFmtId="0" fontId="0" fillId="0" borderId="1" xfId="0" applyFont="1" applyBorder="1" applyAlignment="1">
      <alignment horizontal="left" vertical="distributed" wrapText="1" shrinkToFit="1"/>
    </xf>
    <xf numFmtId="0" fontId="1" fillId="0" borderId="0" xfId="0" applyFont="1" applyAlignment="1" applyProtection="1">
      <alignment horizontal="left" wrapText="1"/>
      <protection hidden="1"/>
    </xf>
    <xf numFmtId="9" fontId="0" fillId="0" borderId="1" xfId="1" applyFont="1" applyBorder="1" applyAlignment="1">
      <alignment horizontal="left"/>
    </xf>
    <xf numFmtId="14" fontId="0" fillId="0" borderId="1" xfId="0" applyNumberFormat="1" applyFont="1" applyBorder="1" applyAlignment="1">
      <alignment horizontal="left" vertical="distributed" wrapText="1" shrinkToFit="1"/>
    </xf>
    <xf numFmtId="0" fontId="0" fillId="0" borderId="1" xfId="0" applyFont="1" applyFill="1" applyBorder="1" applyAlignment="1">
      <alignment horizontal="left" vertical="distributed" wrapText="1" shrinkToFit="1"/>
    </xf>
    <xf numFmtId="9" fontId="4" fillId="0" borderId="1" xfId="1" applyFont="1" applyFill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9" fontId="4" fillId="0" borderId="1" xfId="1" applyFont="1" applyBorder="1" applyAlignment="1">
      <alignment horizontal="left"/>
    </xf>
    <xf numFmtId="0" fontId="1" fillId="3" borderId="1" xfId="0" applyFont="1" applyFill="1" applyBorder="1" applyAlignment="1" applyProtection="1">
      <alignment horizontal="left" vertical="top" wrapText="1"/>
      <protection locked="0" hidden="1"/>
    </xf>
    <xf numFmtId="14" fontId="1" fillId="3" borderId="1" xfId="0" applyNumberFormat="1" applyFont="1" applyFill="1" applyBorder="1" applyAlignment="1" applyProtection="1">
      <alignment horizontal="left"/>
      <protection locked="0" hidden="1"/>
    </xf>
    <xf numFmtId="9" fontId="4" fillId="3" borderId="1" xfId="1" applyFont="1" applyFill="1" applyBorder="1" applyAlignment="1">
      <alignment horizontal="left" vertical="justify" wrapText="1"/>
    </xf>
    <xf numFmtId="2" fontId="3" fillId="2" borderId="0" xfId="0" applyNumberFormat="1" applyFont="1" applyFill="1" applyAlignment="1" applyProtection="1">
      <alignment horizontal="left" vertical="center" wrapText="1"/>
      <protection locked="0" hidden="1"/>
    </xf>
    <xf numFmtId="2" fontId="1" fillId="0" borderId="0" xfId="0" applyNumberFormat="1" applyFont="1" applyAlignment="1" applyProtection="1">
      <alignment horizontal="center" vertical="center"/>
      <protection hidden="1"/>
    </xf>
    <xf numFmtId="14" fontId="3" fillId="2" borderId="0" xfId="0" applyNumberFormat="1" applyFont="1" applyFill="1" applyAlignment="1" applyProtection="1">
      <alignment horizontal="center" vertical="center"/>
      <protection locked="0"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45" fontId="1" fillId="0" borderId="0" xfId="0" applyNumberFormat="1" applyFont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 vertical="center"/>
      <protection hidden="1"/>
    </xf>
    <xf numFmtId="14" fontId="3" fillId="0" borderId="0" xfId="0" applyNumberFormat="1" applyFont="1" applyFill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left" vertical="center" wrapText="1"/>
      <protection hidden="1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 hidden="1"/>
    </xf>
    <xf numFmtId="165" fontId="1" fillId="0" borderId="1" xfId="0" applyNumberFormat="1" applyFont="1" applyBorder="1" applyAlignment="1" applyProtection="1">
      <alignment horizontal="center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1" fontId="1" fillId="0" borderId="1" xfId="0" applyNumberFormat="1" applyFont="1" applyBorder="1" applyAlignment="1" applyProtection="1">
      <alignment horizontal="center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1" fontId="1" fillId="2" borderId="1" xfId="0" applyNumberFormat="1" applyFont="1" applyFill="1" applyBorder="1" applyAlignment="1" applyProtection="1">
      <alignment horizontal="center"/>
      <protection locked="0" hidden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center" vertical="justify" wrapText="1"/>
    </xf>
    <xf numFmtId="14" fontId="1" fillId="3" borderId="1" xfId="0" applyNumberFormat="1" applyFont="1" applyFill="1" applyBorder="1" applyAlignment="1" applyProtection="1">
      <alignment horizont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45" fontId="2" fillId="0" borderId="1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zoomScale="84" zoomScaleNormal="84" workbookViewId="0">
      <selection activeCell="A5" sqref="A5:J5"/>
    </sheetView>
  </sheetViews>
  <sheetFormatPr defaultRowHeight="15"/>
  <cols>
    <col min="1" max="1" width="25.28515625" style="2" customWidth="1"/>
    <col min="2" max="2" width="13" style="2" customWidth="1"/>
    <col min="3" max="3" width="13.28515625" style="3" customWidth="1"/>
    <col min="4" max="4" width="12" style="4" customWidth="1"/>
    <col min="5" max="5" width="12.85546875" style="5" customWidth="1"/>
    <col min="6" max="6" width="13.140625" style="5" customWidth="1"/>
    <col min="7" max="7" width="11" style="5" customWidth="1"/>
    <col min="8" max="8" width="10.85546875" style="4" customWidth="1"/>
    <col min="9" max="9" width="15.28515625" style="6" customWidth="1"/>
    <col min="10" max="10" width="12" style="6" customWidth="1"/>
    <col min="11" max="24" width="9.140625" style="1"/>
    <col min="25" max="26" width="0" style="1" hidden="1" customWidth="1"/>
    <col min="27" max="16384" width="9.140625" style="1"/>
  </cols>
  <sheetData>
    <row r="1" spans="1:23" ht="33.75" customHeight="1">
      <c r="A1" s="23" t="s">
        <v>54</v>
      </c>
      <c r="B1" s="23"/>
      <c r="C1" s="23"/>
      <c r="D1" s="23"/>
      <c r="E1" s="23"/>
      <c r="F1" s="23"/>
      <c r="G1" s="23"/>
      <c r="H1" s="23"/>
      <c r="I1" s="23"/>
      <c r="J1" s="23"/>
    </row>
    <row r="2" spans="1:23" ht="8.25" customHeight="1"/>
    <row r="3" spans="1:23" ht="33.75" customHeight="1">
      <c r="A3" s="1"/>
      <c r="B3" s="24" t="s">
        <v>8</v>
      </c>
      <c r="C3" s="25" t="s">
        <v>14</v>
      </c>
      <c r="D3" s="26"/>
      <c r="E3" s="27" t="s">
        <v>18</v>
      </c>
      <c r="F3" s="28">
        <f>IF(C3="100 м",0.0033,IF(C3="200 м",0.0066,IF(C3="300 м",0.0099,IF(C3="400 м",0.0132,IF(C3="500 м",0.0165,IF(C3="1 км",0.033,IF(C3="2 км",0.066,IF(C3="3 км",0.099,IF(C3="4 км",0.132,IF(C3="5 км",0.165,))))))))))</f>
        <v>3.3000000000000002E-2</v>
      </c>
      <c r="G3" s="27"/>
      <c r="H3" s="30" t="s">
        <v>20</v>
      </c>
      <c r="I3" s="30"/>
      <c r="J3" s="29">
        <f>IF(C6="","",MAX(C6:C996))</f>
        <v>41071</v>
      </c>
    </row>
    <row r="4" spans="1:23" ht="10.5" customHeight="1"/>
    <row r="5" spans="1:23" ht="38.25" customHeight="1">
      <c r="A5" s="40" t="s">
        <v>5</v>
      </c>
      <c r="B5" s="40" t="s">
        <v>21</v>
      </c>
      <c r="C5" s="41" t="s">
        <v>19</v>
      </c>
      <c r="D5" s="42" t="s">
        <v>4</v>
      </c>
      <c r="E5" s="43" t="s">
        <v>6</v>
      </c>
      <c r="F5" s="43" t="s">
        <v>7</v>
      </c>
      <c r="G5" s="43" t="s">
        <v>3</v>
      </c>
      <c r="H5" s="42" t="s">
        <v>2</v>
      </c>
      <c r="I5" s="44" t="s">
        <v>0</v>
      </c>
      <c r="J5" s="44" t="s">
        <v>1</v>
      </c>
    </row>
    <row r="6" spans="1:23">
      <c r="A6" s="9" t="s">
        <v>27</v>
      </c>
      <c r="B6" s="10" t="s">
        <v>23</v>
      </c>
      <c r="C6" s="11">
        <v>40134</v>
      </c>
      <c r="D6" s="31">
        <v>203</v>
      </c>
      <c r="E6" s="32">
        <f t="shared" ref="E6:E13" si="0">IF(J6="","",TIME(0,0,J6))</f>
        <v>3.4722222222222224E-4</v>
      </c>
      <c r="F6" s="33">
        <v>3.1134259259259257E-3</v>
      </c>
      <c r="G6" s="32">
        <f t="shared" ref="G6:G13" si="1">IF(F6="","",F6-E6)</f>
        <v>2.7662037037037034E-3</v>
      </c>
      <c r="H6" s="34">
        <f t="shared" ref="H6:H13" si="2">IF(F6="","",RANK(F6,$F$6:$F$996,1))</f>
        <v>1</v>
      </c>
      <c r="I6" s="35">
        <f t="shared" ref="I6:I13" si="3">IF(OR(C6="",$J$3=""),"",$J$3-C6)</f>
        <v>937</v>
      </c>
      <c r="J6" s="35">
        <f t="shared" ref="J6:J13" si="4">IF(I6="","",I6*$F$3)</f>
        <v>30.921000000000003</v>
      </c>
      <c r="V6" s="1" t="s">
        <v>9</v>
      </c>
      <c r="W6" s="1">
        <v>3.3E-3</v>
      </c>
    </row>
    <row r="7" spans="1:23">
      <c r="A7" s="9" t="s">
        <v>26</v>
      </c>
      <c r="B7" s="10" t="s">
        <v>23</v>
      </c>
      <c r="C7" s="11">
        <v>40291</v>
      </c>
      <c r="D7" s="31">
        <v>202</v>
      </c>
      <c r="E7" s="32">
        <f t="shared" si="0"/>
        <v>2.8935185185185189E-4</v>
      </c>
      <c r="F7" s="33">
        <v>3.1365740740740742E-3</v>
      </c>
      <c r="G7" s="32">
        <f t="shared" si="1"/>
        <v>2.8472222222222223E-3</v>
      </c>
      <c r="H7" s="34">
        <f t="shared" si="2"/>
        <v>2</v>
      </c>
      <c r="I7" s="35">
        <f t="shared" si="3"/>
        <v>780</v>
      </c>
      <c r="J7" s="35">
        <f t="shared" si="4"/>
        <v>25.740000000000002</v>
      </c>
      <c r="V7" s="1" t="s">
        <v>10</v>
      </c>
      <c r="W7" s="1">
        <v>6.6E-3</v>
      </c>
    </row>
    <row r="8" spans="1:23">
      <c r="A8" s="12" t="s">
        <v>30</v>
      </c>
      <c r="B8" s="12" t="s">
        <v>25</v>
      </c>
      <c r="C8" s="15">
        <v>39267</v>
      </c>
      <c r="D8" s="31">
        <v>205</v>
      </c>
      <c r="E8" s="32">
        <f t="shared" si="0"/>
        <v>6.8287037037037025E-4</v>
      </c>
      <c r="F8" s="33">
        <v>3.3912037037037036E-3</v>
      </c>
      <c r="G8" s="32">
        <f t="shared" si="1"/>
        <v>2.7083333333333334E-3</v>
      </c>
      <c r="H8" s="34">
        <f t="shared" si="2"/>
        <v>3</v>
      </c>
      <c r="I8" s="35">
        <f t="shared" si="3"/>
        <v>1804</v>
      </c>
      <c r="J8" s="35">
        <f t="shared" si="4"/>
        <v>59.532000000000004</v>
      </c>
      <c r="V8" s="1" t="s">
        <v>11</v>
      </c>
      <c r="W8" s="1">
        <v>9.9000000000000008E-3</v>
      </c>
    </row>
    <row r="9" spans="1:23">
      <c r="A9" s="16" t="s">
        <v>31</v>
      </c>
      <c r="B9" s="17" t="s">
        <v>32</v>
      </c>
      <c r="C9" s="18">
        <v>38430</v>
      </c>
      <c r="D9" s="31">
        <v>206</v>
      </c>
      <c r="E9" s="32">
        <f t="shared" si="0"/>
        <v>1.0069444444444444E-3</v>
      </c>
      <c r="F9" s="33">
        <v>3.4606481481481485E-3</v>
      </c>
      <c r="G9" s="32">
        <f t="shared" si="1"/>
        <v>2.453703703703704E-3</v>
      </c>
      <c r="H9" s="34">
        <f t="shared" si="2"/>
        <v>4</v>
      </c>
      <c r="I9" s="35">
        <f t="shared" si="3"/>
        <v>2641</v>
      </c>
      <c r="J9" s="35">
        <f t="shared" si="4"/>
        <v>87.153000000000006</v>
      </c>
      <c r="V9" s="1" t="s">
        <v>12</v>
      </c>
      <c r="W9" s="1">
        <v>1.32E-2</v>
      </c>
    </row>
    <row r="10" spans="1:23">
      <c r="A10" s="20" t="s">
        <v>52</v>
      </c>
      <c r="B10" s="20" t="s">
        <v>33</v>
      </c>
      <c r="C10" s="21">
        <v>37832</v>
      </c>
      <c r="D10" s="36">
        <v>226</v>
      </c>
      <c r="E10" s="32">
        <f t="shared" si="0"/>
        <v>1.2268518518518518E-3</v>
      </c>
      <c r="F10" s="33">
        <v>3.9004629629629632E-3</v>
      </c>
      <c r="G10" s="32">
        <f t="shared" si="1"/>
        <v>2.6736111111111114E-3</v>
      </c>
      <c r="H10" s="34">
        <f t="shared" si="2"/>
        <v>5</v>
      </c>
      <c r="I10" s="35">
        <f t="shared" si="3"/>
        <v>3239</v>
      </c>
      <c r="J10" s="35">
        <f t="shared" si="4"/>
        <v>106.887</v>
      </c>
      <c r="V10" s="1" t="s">
        <v>13</v>
      </c>
      <c r="W10" s="1">
        <v>1.6500000000000001E-2</v>
      </c>
    </row>
    <row r="11" spans="1:23">
      <c r="A11" s="9" t="s">
        <v>28</v>
      </c>
      <c r="B11" s="19" t="s">
        <v>29</v>
      </c>
      <c r="C11" s="11">
        <v>39567</v>
      </c>
      <c r="D11" s="31">
        <v>204</v>
      </c>
      <c r="E11" s="32">
        <f t="shared" si="0"/>
        <v>5.6712962962962956E-4</v>
      </c>
      <c r="F11" s="33">
        <v>4.3518518518518515E-3</v>
      </c>
      <c r="G11" s="32">
        <f t="shared" si="1"/>
        <v>3.7847222222222219E-3</v>
      </c>
      <c r="H11" s="34">
        <f t="shared" si="2"/>
        <v>6</v>
      </c>
      <c r="I11" s="35">
        <f t="shared" si="3"/>
        <v>1504</v>
      </c>
      <c r="J11" s="35">
        <f t="shared" si="4"/>
        <v>49.632000000000005</v>
      </c>
      <c r="V11" s="1" t="s">
        <v>14</v>
      </c>
      <c r="W11" s="1">
        <v>3.3000000000000002E-2</v>
      </c>
    </row>
    <row r="12" spans="1:23">
      <c r="A12" s="7" t="s">
        <v>22</v>
      </c>
      <c r="B12" s="7" t="s">
        <v>23</v>
      </c>
      <c r="C12" s="8">
        <v>41071</v>
      </c>
      <c r="D12" s="31">
        <v>200</v>
      </c>
      <c r="E12" s="32">
        <f t="shared" si="0"/>
        <v>0</v>
      </c>
      <c r="F12" s="33">
        <v>4.8958333333333328E-3</v>
      </c>
      <c r="G12" s="32">
        <f t="shared" si="1"/>
        <v>4.8958333333333328E-3</v>
      </c>
      <c r="H12" s="34">
        <f t="shared" si="2"/>
        <v>7</v>
      </c>
      <c r="I12" s="35">
        <f t="shared" si="3"/>
        <v>0</v>
      </c>
      <c r="J12" s="35">
        <f t="shared" si="4"/>
        <v>0</v>
      </c>
      <c r="V12" s="1" t="s">
        <v>15</v>
      </c>
      <c r="W12" s="1">
        <v>6.6000000000000003E-2</v>
      </c>
    </row>
    <row r="13" spans="1:23">
      <c r="A13" s="9" t="s">
        <v>24</v>
      </c>
      <c r="B13" s="12" t="s">
        <v>25</v>
      </c>
      <c r="C13" s="11">
        <v>40603</v>
      </c>
      <c r="D13" s="31">
        <v>201</v>
      </c>
      <c r="E13" s="32">
        <f t="shared" si="0"/>
        <v>1.7361111111111112E-4</v>
      </c>
      <c r="F13" s="33">
        <v>5.0810185185185186E-3</v>
      </c>
      <c r="G13" s="32">
        <f t="shared" si="1"/>
        <v>4.9074074074074072E-3</v>
      </c>
      <c r="H13" s="34">
        <f t="shared" si="2"/>
        <v>8</v>
      </c>
      <c r="I13" s="35">
        <f t="shared" si="3"/>
        <v>468</v>
      </c>
      <c r="J13" s="35">
        <f t="shared" si="4"/>
        <v>15.444000000000001</v>
      </c>
    </row>
    <row r="14" spans="1:2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23">
      <c r="A15" s="1"/>
      <c r="B15" s="1"/>
      <c r="C15" s="13"/>
      <c r="D15" s="1"/>
      <c r="E15" s="1"/>
      <c r="F15" s="1"/>
      <c r="G15" s="1"/>
      <c r="H15" s="1"/>
      <c r="I15" s="1"/>
      <c r="J15" s="1"/>
    </row>
    <row r="16" spans="1:2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dataConsolidate/>
  <mergeCells count="2">
    <mergeCell ref="A1:J1"/>
    <mergeCell ref="H3:I3"/>
  </mergeCells>
  <dataValidations count="1">
    <dataValidation type="list" allowBlank="1" showInputMessage="1" showErrorMessage="1" sqref="C3">
      <formula1>$V$6:$V$12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0"/>
  <sheetViews>
    <sheetView zoomScale="84" zoomScaleNormal="84" workbookViewId="0">
      <selection activeCell="A5" sqref="A5:J5"/>
    </sheetView>
  </sheetViews>
  <sheetFormatPr defaultRowHeight="15"/>
  <cols>
    <col min="1" max="1" width="25.28515625" style="2" customWidth="1"/>
    <col min="2" max="2" width="13" style="2" customWidth="1"/>
    <col min="3" max="3" width="13.28515625" style="3" customWidth="1"/>
    <col min="4" max="4" width="12" style="4" customWidth="1"/>
    <col min="5" max="5" width="12.85546875" style="5" customWidth="1"/>
    <col min="6" max="6" width="13.140625" style="5" customWidth="1"/>
    <col min="7" max="7" width="11.140625" style="5" customWidth="1"/>
    <col min="8" max="8" width="12.42578125" style="4" customWidth="1"/>
    <col min="9" max="9" width="15" style="6" customWidth="1"/>
    <col min="10" max="10" width="11.140625" style="6" customWidth="1"/>
    <col min="11" max="24" width="9.140625" style="1"/>
    <col min="25" max="26" width="0" style="1" hidden="1" customWidth="1"/>
    <col min="27" max="16384" width="9.140625" style="1"/>
  </cols>
  <sheetData>
    <row r="1" spans="1:23" ht="33.75" customHeight="1">
      <c r="A1" s="23" t="s">
        <v>54</v>
      </c>
      <c r="B1" s="23"/>
      <c r="C1" s="23"/>
      <c r="D1" s="23"/>
      <c r="E1" s="23"/>
      <c r="F1" s="23"/>
      <c r="G1" s="23"/>
      <c r="H1" s="23"/>
      <c r="I1" s="23"/>
      <c r="J1" s="23"/>
    </row>
    <row r="2" spans="1:23" ht="8.25" customHeight="1"/>
    <row r="3" spans="1:23" ht="33.75" customHeight="1">
      <c r="A3" s="1"/>
      <c r="B3" s="24" t="s">
        <v>8</v>
      </c>
      <c r="C3" s="25" t="s">
        <v>14</v>
      </c>
      <c r="D3" s="26"/>
      <c r="E3" s="27" t="s">
        <v>18</v>
      </c>
      <c r="F3" s="28">
        <f>IF(C3="100 м",0.0033,IF(C3="200 м",0.0066,IF(C3="300 м",0.0099,IF(C3="400 м",0.0132,IF(C3="500 м",0.0165,IF(C3="1 км",0.033,IF(C3="2 км",0.066,IF(C3="3 км",0.099,IF(C3="4 км",0.132,IF(C3="5 км",0.165,))))))))))</f>
        <v>3.3000000000000002E-2</v>
      </c>
      <c r="G3" s="27"/>
      <c r="H3" s="30" t="s">
        <v>20</v>
      </c>
      <c r="I3" s="30"/>
      <c r="J3" s="29">
        <f>IF(C6="","",MAX(C6:C996))</f>
        <v>40459</v>
      </c>
    </row>
    <row r="4" spans="1:23" ht="10.5" customHeight="1"/>
    <row r="5" spans="1:23" ht="38.25" customHeight="1">
      <c r="A5" s="40" t="s">
        <v>5</v>
      </c>
      <c r="B5" s="40" t="s">
        <v>21</v>
      </c>
      <c r="C5" s="41" t="s">
        <v>19</v>
      </c>
      <c r="D5" s="42" t="s">
        <v>4</v>
      </c>
      <c r="E5" s="43" t="s">
        <v>6</v>
      </c>
      <c r="F5" s="43" t="s">
        <v>7</v>
      </c>
      <c r="G5" s="43" t="s">
        <v>3</v>
      </c>
      <c r="H5" s="42" t="s">
        <v>2</v>
      </c>
      <c r="I5" s="44" t="s">
        <v>0</v>
      </c>
      <c r="J5" s="44" t="s">
        <v>1</v>
      </c>
    </row>
    <row r="6" spans="1:23">
      <c r="A6" s="7" t="s">
        <v>35</v>
      </c>
      <c r="B6" s="7" t="s">
        <v>32</v>
      </c>
      <c r="C6" s="37">
        <v>40432</v>
      </c>
      <c r="D6" s="31">
        <v>208</v>
      </c>
      <c r="E6" s="32">
        <f t="shared" ref="E6:E23" si="0">IF(J6="","",TIME(0,0,J6))</f>
        <v>0</v>
      </c>
      <c r="F6" s="33">
        <v>2.7199074074074074E-3</v>
      </c>
      <c r="G6" s="32">
        <f t="shared" ref="G6:G23" si="1">IF(F6="","",F6-E6)</f>
        <v>2.7199074074074074E-3</v>
      </c>
      <c r="H6" s="34">
        <f t="shared" ref="H6:H23" si="2">IF(F6="","",RANK(F6,$F$6:$F$996,1))</f>
        <v>1</v>
      </c>
      <c r="I6" s="35">
        <f t="shared" ref="I6:I23" si="3">IF(OR(C6="",$J$3=""),"",$J$3-C6)</f>
        <v>27</v>
      </c>
      <c r="J6" s="35">
        <f t="shared" ref="J6:J23" si="4">IF(I6="","",I6*$F$3)</f>
        <v>0.89100000000000001</v>
      </c>
      <c r="V6" s="1" t="s">
        <v>9</v>
      </c>
      <c r="W6" s="1">
        <v>3.3E-3</v>
      </c>
    </row>
    <row r="7" spans="1:23">
      <c r="A7" s="9" t="s">
        <v>40</v>
      </c>
      <c r="B7" s="10" t="s">
        <v>29</v>
      </c>
      <c r="C7" s="38">
        <v>39492</v>
      </c>
      <c r="D7" s="31">
        <v>213</v>
      </c>
      <c r="E7" s="32">
        <f t="shared" si="0"/>
        <v>3.5879629629629635E-4</v>
      </c>
      <c r="F7" s="33">
        <v>2.8240740740740739E-3</v>
      </c>
      <c r="G7" s="32">
        <f t="shared" si="1"/>
        <v>2.4652777777777776E-3</v>
      </c>
      <c r="H7" s="34">
        <f t="shared" si="2"/>
        <v>2</v>
      </c>
      <c r="I7" s="35">
        <f t="shared" si="3"/>
        <v>967</v>
      </c>
      <c r="J7" s="35">
        <f t="shared" si="4"/>
        <v>31.911000000000001</v>
      </c>
      <c r="V7" s="1" t="s">
        <v>10</v>
      </c>
      <c r="W7" s="1">
        <v>6.6E-3</v>
      </c>
    </row>
    <row r="8" spans="1:23">
      <c r="A8" s="9" t="s">
        <v>43</v>
      </c>
      <c r="B8" s="10" t="s">
        <v>29</v>
      </c>
      <c r="C8" s="38">
        <v>37974</v>
      </c>
      <c r="D8" s="31">
        <v>217</v>
      </c>
      <c r="E8" s="32">
        <f t="shared" si="0"/>
        <v>9.4907407407407408E-4</v>
      </c>
      <c r="F8" s="33">
        <v>2.9050925925925928E-3</v>
      </c>
      <c r="G8" s="32">
        <f t="shared" si="1"/>
        <v>1.9560185185185188E-3</v>
      </c>
      <c r="H8" s="34">
        <f t="shared" si="2"/>
        <v>3</v>
      </c>
      <c r="I8" s="35">
        <f t="shared" si="3"/>
        <v>2485</v>
      </c>
      <c r="J8" s="35">
        <f t="shared" si="4"/>
        <v>82.00500000000001</v>
      </c>
      <c r="V8" s="1" t="s">
        <v>11</v>
      </c>
      <c r="W8" s="1">
        <v>9.9000000000000008E-3</v>
      </c>
    </row>
    <row r="9" spans="1:23">
      <c r="A9" s="9" t="s">
        <v>38</v>
      </c>
      <c r="B9" s="12" t="s">
        <v>25</v>
      </c>
      <c r="C9" s="38">
        <v>40226</v>
      </c>
      <c r="D9" s="31">
        <v>211</v>
      </c>
      <c r="E9" s="32">
        <f t="shared" si="0"/>
        <v>8.1018518518518516E-5</v>
      </c>
      <c r="F9" s="33">
        <v>3.1828703703703702E-3</v>
      </c>
      <c r="G9" s="32">
        <f t="shared" si="1"/>
        <v>3.1018518518518517E-3</v>
      </c>
      <c r="H9" s="34">
        <f t="shared" si="2"/>
        <v>4</v>
      </c>
      <c r="I9" s="35">
        <f t="shared" si="3"/>
        <v>233</v>
      </c>
      <c r="J9" s="35">
        <f t="shared" si="4"/>
        <v>7.6890000000000001</v>
      </c>
      <c r="V9" s="1" t="s">
        <v>12</v>
      </c>
      <c r="W9" s="1">
        <v>1.32E-2</v>
      </c>
    </row>
    <row r="10" spans="1:23">
      <c r="A10" s="7" t="s">
        <v>36</v>
      </c>
      <c r="B10" s="7" t="s">
        <v>23</v>
      </c>
      <c r="C10" s="37">
        <v>40395</v>
      </c>
      <c r="D10" s="31">
        <v>209</v>
      </c>
      <c r="E10" s="32">
        <f t="shared" si="0"/>
        <v>2.3148148148148147E-5</v>
      </c>
      <c r="F10" s="33">
        <v>3.2060185185185191E-3</v>
      </c>
      <c r="G10" s="32">
        <f t="shared" si="1"/>
        <v>3.1828703703703711E-3</v>
      </c>
      <c r="H10" s="34">
        <f t="shared" si="2"/>
        <v>5</v>
      </c>
      <c r="I10" s="35">
        <f t="shared" si="3"/>
        <v>64</v>
      </c>
      <c r="J10" s="35">
        <f t="shared" si="4"/>
        <v>2.1120000000000001</v>
      </c>
      <c r="V10" s="1" t="s">
        <v>13</v>
      </c>
      <c r="W10" s="1">
        <v>1.6500000000000001E-2</v>
      </c>
    </row>
    <row r="11" spans="1:23">
      <c r="A11" s="7" t="s">
        <v>37</v>
      </c>
      <c r="B11" s="7" t="s">
        <v>23</v>
      </c>
      <c r="C11" s="37">
        <v>40298</v>
      </c>
      <c r="D11" s="31">
        <v>210</v>
      </c>
      <c r="E11" s="32">
        <f t="shared" si="0"/>
        <v>5.7870370370370366E-5</v>
      </c>
      <c r="F11" s="33">
        <v>3.2986111111111111E-3</v>
      </c>
      <c r="G11" s="32">
        <f t="shared" si="1"/>
        <v>3.2407407407407406E-3</v>
      </c>
      <c r="H11" s="34">
        <f t="shared" si="2"/>
        <v>6</v>
      </c>
      <c r="I11" s="35">
        <f t="shared" si="3"/>
        <v>161</v>
      </c>
      <c r="J11" s="35">
        <f t="shared" si="4"/>
        <v>5.3130000000000006</v>
      </c>
      <c r="V11" s="1" t="s">
        <v>14</v>
      </c>
      <c r="W11" s="1">
        <v>3.3000000000000002E-2</v>
      </c>
    </row>
    <row r="12" spans="1:23">
      <c r="A12" s="9" t="s">
        <v>39</v>
      </c>
      <c r="B12" s="10" t="s">
        <v>29</v>
      </c>
      <c r="C12" s="38">
        <v>39770</v>
      </c>
      <c r="D12" s="31">
        <v>212</v>
      </c>
      <c r="E12" s="32">
        <f t="shared" si="0"/>
        <v>2.5462962962962961E-4</v>
      </c>
      <c r="F12" s="33">
        <v>3.3101851851851851E-3</v>
      </c>
      <c r="G12" s="32">
        <f t="shared" si="1"/>
        <v>3.0555555555555553E-3</v>
      </c>
      <c r="H12" s="34">
        <f t="shared" si="2"/>
        <v>7</v>
      </c>
      <c r="I12" s="35">
        <f t="shared" si="3"/>
        <v>689</v>
      </c>
      <c r="J12" s="35">
        <f t="shared" si="4"/>
        <v>22.737000000000002</v>
      </c>
      <c r="V12" s="1" t="s">
        <v>15</v>
      </c>
      <c r="W12" s="1">
        <v>6.6000000000000003E-2</v>
      </c>
    </row>
    <row r="13" spans="1:23">
      <c r="A13" s="7" t="s">
        <v>44</v>
      </c>
      <c r="B13" s="7" t="s">
        <v>33</v>
      </c>
      <c r="C13" s="37">
        <v>37855</v>
      </c>
      <c r="D13" s="31">
        <v>218</v>
      </c>
      <c r="E13" s="32">
        <f t="shared" si="0"/>
        <v>9.8379629629629642E-4</v>
      </c>
      <c r="F13" s="33">
        <v>3.3217592592592591E-3</v>
      </c>
      <c r="G13" s="32">
        <f t="shared" si="1"/>
        <v>2.3379629629629627E-3</v>
      </c>
      <c r="H13" s="34">
        <f t="shared" si="2"/>
        <v>8</v>
      </c>
      <c r="I13" s="35">
        <f t="shared" si="3"/>
        <v>2604</v>
      </c>
      <c r="J13" s="35">
        <f t="shared" si="4"/>
        <v>85.932000000000002</v>
      </c>
      <c r="V13" s="1" t="s">
        <v>16</v>
      </c>
      <c r="W13" s="1">
        <v>0.13200000000000001</v>
      </c>
    </row>
    <row r="14" spans="1:23">
      <c r="A14" s="7" t="s">
        <v>48</v>
      </c>
      <c r="B14" s="7" t="s">
        <v>46</v>
      </c>
      <c r="C14" s="37">
        <v>37699</v>
      </c>
      <c r="D14" s="31">
        <v>221</v>
      </c>
      <c r="E14" s="32">
        <f t="shared" si="0"/>
        <v>1.0532407407407407E-3</v>
      </c>
      <c r="F14" s="33">
        <v>3.414351851851852E-3</v>
      </c>
      <c r="G14" s="32">
        <f t="shared" si="1"/>
        <v>2.3611111111111116E-3</v>
      </c>
      <c r="H14" s="34">
        <f t="shared" si="2"/>
        <v>9</v>
      </c>
      <c r="I14" s="35">
        <f t="shared" si="3"/>
        <v>2760</v>
      </c>
      <c r="J14" s="35">
        <f t="shared" si="4"/>
        <v>91.08</v>
      </c>
      <c r="V14" s="1" t="s">
        <v>17</v>
      </c>
      <c r="W14" s="1">
        <v>0.16500000000000001</v>
      </c>
    </row>
    <row r="15" spans="1:23">
      <c r="A15" s="20" t="s">
        <v>53</v>
      </c>
      <c r="B15" s="22" t="s">
        <v>29</v>
      </c>
      <c r="C15" s="39">
        <v>39259</v>
      </c>
      <c r="D15" s="36">
        <v>225</v>
      </c>
      <c r="E15" s="32">
        <f t="shared" si="0"/>
        <v>4.5138888888888892E-4</v>
      </c>
      <c r="F15" s="33">
        <v>3.5879629629629629E-3</v>
      </c>
      <c r="G15" s="32">
        <f t="shared" si="1"/>
        <v>3.1365740740740742E-3</v>
      </c>
      <c r="H15" s="34">
        <f t="shared" si="2"/>
        <v>10</v>
      </c>
      <c r="I15" s="35">
        <f t="shared" si="3"/>
        <v>1200</v>
      </c>
      <c r="J15" s="35">
        <f t="shared" si="4"/>
        <v>39.6</v>
      </c>
    </row>
    <row r="16" spans="1:23">
      <c r="A16" s="7" t="s">
        <v>42</v>
      </c>
      <c r="B16" s="10" t="s">
        <v>29</v>
      </c>
      <c r="C16" s="37">
        <v>38276</v>
      </c>
      <c r="D16" s="31">
        <v>216</v>
      </c>
      <c r="E16" s="32">
        <f t="shared" si="0"/>
        <v>8.3333333333333339E-4</v>
      </c>
      <c r="F16" s="33">
        <v>3.6574074074074074E-3</v>
      </c>
      <c r="G16" s="32">
        <f t="shared" si="1"/>
        <v>2.8240740740740739E-3</v>
      </c>
      <c r="H16" s="34">
        <f t="shared" si="2"/>
        <v>11</v>
      </c>
      <c r="I16" s="35">
        <f t="shared" si="3"/>
        <v>2183</v>
      </c>
      <c r="J16" s="35">
        <f t="shared" si="4"/>
        <v>72.039000000000001</v>
      </c>
    </row>
    <row r="17" spans="1:13">
      <c r="A17" s="7" t="s">
        <v>45</v>
      </c>
      <c r="B17" s="7" t="s">
        <v>46</v>
      </c>
      <c r="C17" s="37">
        <v>37849</v>
      </c>
      <c r="D17" s="31">
        <v>219</v>
      </c>
      <c r="E17" s="32">
        <f t="shared" si="0"/>
        <v>9.9537037037037042E-4</v>
      </c>
      <c r="F17" s="33">
        <v>3.7037037037037034E-3</v>
      </c>
      <c r="G17" s="32">
        <f t="shared" si="1"/>
        <v>2.708333333333333E-3</v>
      </c>
      <c r="H17" s="34">
        <f t="shared" si="2"/>
        <v>12</v>
      </c>
      <c r="I17" s="35">
        <f t="shared" si="3"/>
        <v>2610</v>
      </c>
      <c r="J17" s="35">
        <f t="shared" si="4"/>
        <v>86.13000000000001</v>
      </c>
    </row>
    <row r="18" spans="1:13">
      <c r="A18" s="7" t="s">
        <v>47</v>
      </c>
      <c r="B18" s="7" t="s">
        <v>46</v>
      </c>
      <c r="C18" s="37">
        <v>37841</v>
      </c>
      <c r="D18" s="31">
        <v>220</v>
      </c>
      <c r="E18" s="32">
        <f t="shared" si="0"/>
        <v>9.9537037037037042E-4</v>
      </c>
      <c r="F18" s="33">
        <v>3.7615740740740739E-3</v>
      </c>
      <c r="G18" s="32">
        <f t="shared" si="1"/>
        <v>2.7662037037037034E-3</v>
      </c>
      <c r="H18" s="34">
        <f t="shared" si="2"/>
        <v>13</v>
      </c>
      <c r="I18" s="35">
        <f t="shared" si="3"/>
        <v>2618</v>
      </c>
      <c r="J18" s="35">
        <f t="shared" si="4"/>
        <v>86.394000000000005</v>
      </c>
      <c r="M18" s="13"/>
    </row>
    <row r="19" spans="1:13">
      <c r="A19" s="7" t="s">
        <v>41</v>
      </c>
      <c r="B19" s="14" t="s">
        <v>32</v>
      </c>
      <c r="C19" s="38">
        <v>39025</v>
      </c>
      <c r="D19" s="31">
        <v>215</v>
      </c>
      <c r="E19" s="32">
        <f t="shared" si="0"/>
        <v>5.4398148148148144E-4</v>
      </c>
      <c r="F19" s="33">
        <v>3.8888888888888883E-3</v>
      </c>
      <c r="G19" s="32">
        <f t="shared" si="1"/>
        <v>3.3449074074074067E-3</v>
      </c>
      <c r="H19" s="34">
        <f t="shared" si="2"/>
        <v>14</v>
      </c>
      <c r="I19" s="35">
        <f t="shared" si="3"/>
        <v>1434</v>
      </c>
      <c r="J19" s="35">
        <f t="shared" si="4"/>
        <v>47.322000000000003</v>
      </c>
    </row>
    <row r="20" spans="1:13">
      <c r="A20" s="9" t="s">
        <v>34</v>
      </c>
      <c r="B20" s="12" t="s">
        <v>25</v>
      </c>
      <c r="C20" s="38">
        <v>40459</v>
      </c>
      <c r="D20" s="31">
        <v>207</v>
      </c>
      <c r="E20" s="32">
        <f t="shared" si="0"/>
        <v>0</v>
      </c>
      <c r="F20" s="33">
        <v>3.9467592592592592E-3</v>
      </c>
      <c r="G20" s="32">
        <f t="shared" si="1"/>
        <v>3.9467592592592592E-3</v>
      </c>
      <c r="H20" s="34">
        <f t="shared" si="2"/>
        <v>15</v>
      </c>
      <c r="I20" s="35">
        <f t="shared" si="3"/>
        <v>0</v>
      </c>
      <c r="J20" s="35">
        <f t="shared" si="4"/>
        <v>0</v>
      </c>
    </row>
    <row r="21" spans="1:13">
      <c r="A21" s="7" t="s">
        <v>51</v>
      </c>
      <c r="B21" s="7" t="s">
        <v>33</v>
      </c>
      <c r="C21" s="37">
        <v>36730</v>
      </c>
      <c r="D21" s="31">
        <v>224</v>
      </c>
      <c r="E21" s="32">
        <f t="shared" si="0"/>
        <v>1.423611111111111E-3</v>
      </c>
      <c r="F21" s="33">
        <v>3.9583333333333337E-3</v>
      </c>
      <c r="G21" s="32">
        <f t="shared" si="1"/>
        <v>2.5347222222222229E-3</v>
      </c>
      <c r="H21" s="34">
        <f t="shared" si="2"/>
        <v>16</v>
      </c>
      <c r="I21" s="35">
        <f t="shared" si="3"/>
        <v>3729</v>
      </c>
      <c r="J21" s="35">
        <f t="shared" si="4"/>
        <v>123.057</v>
      </c>
    </row>
    <row r="22" spans="1:13">
      <c r="A22" s="7" t="s">
        <v>50</v>
      </c>
      <c r="B22" s="7" t="s">
        <v>46</v>
      </c>
      <c r="C22" s="37">
        <v>37197</v>
      </c>
      <c r="D22" s="31">
        <v>223</v>
      </c>
      <c r="E22" s="32">
        <f t="shared" si="0"/>
        <v>1.238425925925926E-3</v>
      </c>
      <c r="F22" s="33">
        <v>4.340277777777778E-3</v>
      </c>
      <c r="G22" s="32">
        <f t="shared" si="1"/>
        <v>3.1018518518518522E-3</v>
      </c>
      <c r="H22" s="34">
        <f t="shared" si="2"/>
        <v>17</v>
      </c>
      <c r="I22" s="35">
        <f t="shared" si="3"/>
        <v>3262</v>
      </c>
      <c r="J22" s="35">
        <f t="shared" si="4"/>
        <v>107.646</v>
      </c>
    </row>
    <row r="23" spans="1:13">
      <c r="A23" s="7" t="s">
        <v>49</v>
      </c>
      <c r="B23" s="7" t="s">
        <v>46</v>
      </c>
      <c r="C23" s="37">
        <v>37673</v>
      </c>
      <c r="D23" s="31">
        <v>222</v>
      </c>
      <c r="E23" s="32">
        <f t="shared" si="0"/>
        <v>1.0532407407407407E-3</v>
      </c>
      <c r="F23" s="33">
        <v>4.7453703703703703E-3</v>
      </c>
      <c r="G23" s="32">
        <f t="shared" si="1"/>
        <v>3.6921296296296294E-3</v>
      </c>
      <c r="H23" s="34">
        <f t="shared" si="2"/>
        <v>18</v>
      </c>
      <c r="I23" s="35">
        <f t="shared" si="3"/>
        <v>2786</v>
      </c>
      <c r="J23" s="35">
        <f t="shared" si="4"/>
        <v>91.938000000000002</v>
      </c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dataConsolidate/>
  <mergeCells count="2">
    <mergeCell ref="A1:J1"/>
    <mergeCell ref="H3:I3"/>
  </mergeCells>
  <dataValidations count="1">
    <dataValidation type="list" allowBlank="1" showInputMessage="1" showErrorMessage="1" sqref="C3">
      <formula1>$V$6:$V$14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Девушки</vt:lpstr>
      <vt:lpstr>Юноши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2019-11-29T14:04:17Z</cp:lastPrinted>
  <dcterms:created xsi:type="dcterms:W3CDTF">2015-08-24T13:47:31Z</dcterms:created>
  <dcterms:modified xsi:type="dcterms:W3CDTF">2019-12-02T03:54:33Z</dcterms:modified>
</cp:coreProperties>
</file>