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240" yWindow="90" windowWidth="20055" windowHeight="8955"/>
  </bookViews>
  <sheets>
    <sheet name="девочки 8-9л." sheetId="1" r:id="rId1"/>
    <sheet name="мальчики 8-9л." sheetId="2" r:id="rId2"/>
    <sheet name="девочки 10-11л." sheetId="3" r:id="rId3"/>
    <sheet name="мальчики 10-11л." sheetId="4" r:id="rId4"/>
    <sheet name="девочки 12-13л." sheetId="5" r:id="rId5"/>
    <sheet name="мальчики 12-13л." sheetId="6" r:id="rId6"/>
    <sheet name="девушки 14-15л." sheetId="7" r:id="rId7"/>
    <sheet name="юноши 14-15л." sheetId="8" r:id="rId8"/>
    <sheet name="девушки 16-17л." sheetId="9" r:id="rId9"/>
    <sheet name="юноши 16-17л." sheetId="10" r:id="rId10"/>
    <sheet name="женщины 18 и ст." sheetId="11" r:id="rId11"/>
    <sheet name="мужчины 18 и ст." sheetId="12" r:id="rId12"/>
    <sheet name="мужчины 50 и старше" sheetId="13" r:id="rId13"/>
    <sheet name="жненщины 40 и старше" sheetId="14" r:id="rId14"/>
  </sheets>
  <definedNames>
    <definedName name="_xlnm._FilterDatabase" localSheetId="2" hidden="1">'девочки 10-11л.'!$L$1:$L$11</definedName>
    <definedName name="_xlnm._FilterDatabase" localSheetId="4" hidden="1">'девочки 12-13л.'!$L$1:$L$8</definedName>
    <definedName name="_xlnm._FilterDatabase" localSheetId="0" hidden="1">'девочки 8-9л.'!$L$1:$L$14</definedName>
    <definedName name="_xlnm._FilterDatabase" localSheetId="6" hidden="1">'девушки 14-15л.'!$L$1:$L$6</definedName>
    <definedName name="_xlnm._FilterDatabase" localSheetId="8" hidden="1">'девушки 16-17л.'!$L$1:$L$12</definedName>
    <definedName name="_xlnm._FilterDatabase" localSheetId="10" hidden="1">'женщины 18 и ст.'!$L$1:$L$8</definedName>
    <definedName name="_xlnm._FilterDatabase" localSheetId="13" hidden="1">'жненщины 40 и старше'!$L$1:$L$27</definedName>
    <definedName name="_xlnm._FilterDatabase" localSheetId="3" hidden="1">'мальчики 10-11л.'!$L$1:$L$20</definedName>
    <definedName name="_xlnm._FilterDatabase" localSheetId="5" hidden="1">'мальчики 12-13л.'!$L$1:$L$13</definedName>
    <definedName name="_xlnm._FilterDatabase" localSheetId="1" hidden="1">'мальчики 8-9л.'!$L$1:$L$18</definedName>
    <definedName name="_xlnm._FilterDatabase" localSheetId="11" hidden="1">'мужчины 18 и ст.'!$L$1:$L$11</definedName>
    <definedName name="_xlnm._FilterDatabase" localSheetId="7" hidden="1">'юноши 14-15л.'!$L$1:$L$12</definedName>
    <definedName name="_xlnm._FilterDatabase" localSheetId="9" hidden="1">'юноши 16-17л.'!$L$1:$L$10</definedName>
  </definedNames>
  <calcPr calcId="162913"/>
</workbook>
</file>

<file path=xl/calcChain.xml><?xml version="1.0" encoding="utf-8"?>
<calcChain xmlns="http://schemas.openxmlformats.org/spreadsheetml/2006/main">
  <c r="N4" i="12"/>
  <c r="O4"/>
  <c r="N5"/>
  <c r="O5"/>
  <c r="N6"/>
  <c r="O6"/>
  <c r="N7"/>
  <c r="O7"/>
  <c r="N8"/>
  <c r="O8"/>
  <c r="N9"/>
  <c r="O9"/>
  <c r="N10"/>
  <c r="O10"/>
  <c r="N11"/>
  <c r="O11"/>
  <c r="A5" i="5"/>
  <c r="N5" i="1"/>
  <c r="O37" i="14" l="1"/>
  <c r="N37"/>
  <c r="J37"/>
  <c r="K37" s="1"/>
  <c r="I37"/>
  <c r="G37"/>
  <c r="A37"/>
  <c r="O36"/>
  <c r="N36"/>
  <c r="J36"/>
  <c r="K36" s="1"/>
  <c r="I36"/>
  <c r="G36"/>
  <c r="A36"/>
  <c r="O35"/>
  <c r="N35"/>
  <c r="K35"/>
  <c r="J35"/>
  <c r="I35"/>
  <c r="G35"/>
  <c r="A35"/>
  <c r="O34"/>
  <c r="N34"/>
  <c r="J34"/>
  <c r="K34" s="1"/>
  <c r="I34"/>
  <c r="G34"/>
  <c r="A34"/>
  <c r="O33"/>
  <c r="N33"/>
  <c r="J33"/>
  <c r="K33" s="1"/>
  <c r="I33"/>
  <c r="G33"/>
  <c r="A33"/>
  <c r="O32"/>
  <c r="N32"/>
  <c r="J32"/>
  <c r="K32" s="1"/>
  <c r="I32"/>
  <c r="G32"/>
  <c r="A32"/>
  <c r="O31"/>
  <c r="N31"/>
  <c r="K31"/>
  <c r="J31"/>
  <c r="I31"/>
  <c r="G31"/>
  <c r="A31"/>
  <c r="O30"/>
  <c r="N30"/>
  <c r="J30"/>
  <c r="K30" s="1"/>
  <c r="I30"/>
  <c r="G30"/>
  <c r="A30"/>
  <c r="O29"/>
  <c r="N29"/>
  <c r="J29"/>
  <c r="K29" s="1"/>
  <c r="I29"/>
  <c r="G29"/>
  <c r="A29"/>
  <c r="O28"/>
  <c r="N28"/>
  <c r="J28"/>
  <c r="K28" s="1"/>
  <c r="I28"/>
  <c r="G28"/>
  <c r="L28" s="1"/>
  <c r="A28"/>
  <c r="O27"/>
  <c r="N27"/>
  <c r="K27"/>
  <c r="J27"/>
  <c r="I27"/>
  <c r="G27"/>
  <c r="A27"/>
  <c r="O26"/>
  <c r="N26"/>
  <c r="J26"/>
  <c r="K26" s="1"/>
  <c r="I26"/>
  <c r="G26"/>
  <c r="A26"/>
  <c r="O25"/>
  <c r="N25"/>
  <c r="J25"/>
  <c r="K25" s="1"/>
  <c r="I25"/>
  <c r="G25"/>
  <c r="A25"/>
  <c r="O24"/>
  <c r="N24"/>
  <c r="J24"/>
  <c r="K24" s="1"/>
  <c r="I24"/>
  <c r="G24"/>
  <c r="L24" s="1"/>
  <c r="A24"/>
  <c r="O23"/>
  <c r="N23"/>
  <c r="K23"/>
  <c r="J23"/>
  <c r="I23"/>
  <c r="G23"/>
  <c r="A23"/>
  <c r="O22"/>
  <c r="N22"/>
  <c r="J22"/>
  <c r="K22" s="1"/>
  <c r="I22"/>
  <c r="G22"/>
  <c r="A22"/>
  <c r="O21"/>
  <c r="N21"/>
  <c r="J21"/>
  <c r="K21" s="1"/>
  <c r="I21"/>
  <c r="G21"/>
  <c r="A21"/>
  <c r="O20"/>
  <c r="N20"/>
  <c r="J20"/>
  <c r="K20" s="1"/>
  <c r="I20"/>
  <c r="G20"/>
  <c r="L20" s="1"/>
  <c r="A20"/>
  <c r="O19"/>
  <c r="N19"/>
  <c r="K19"/>
  <c r="J19"/>
  <c r="I19"/>
  <c r="G19"/>
  <c r="A19"/>
  <c r="O18"/>
  <c r="N18"/>
  <c r="J18"/>
  <c r="K18" s="1"/>
  <c r="I18"/>
  <c r="G18"/>
  <c r="A18"/>
  <c r="O17"/>
  <c r="N17"/>
  <c r="J17"/>
  <c r="K17" s="1"/>
  <c r="I17"/>
  <c r="G17"/>
  <c r="A17"/>
  <c r="O16"/>
  <c r="N16"/>
  <c r="J16"/>
  <c r="K16" s="1"/>
  <c r="I16"/>
  <c r="G16"/>
  <c r="L16" s="1"/>
  <c r="A16"/>
  <c r="O15"/>
  <c r="N15"/>
  <c r="K15"/>
  <c r="J15"/>
  <c r="I15"/>
  <c r="G15"/>
  <c r="A15"/>
  <c r="O14"/>
  <c r="N14"/>
  <c r="J14"/>
  <c r="K14" s="1"/>
  <c r="I14"/>
  <c r="G14"/>
  <c r="A14"/>
  <c r="O13"/>
  <c r="N13"/>
  <c r="J13"/>
  <c r="K13" s="1"/>
  <c r="I13"/>
  <c r="G13"/>
  <c r="A13"/>
  <c r="O12"/>
  <c r="N12"/>
  <c r="J12"/>
  <c r="K12" s="1"/>
  <c r="I12"/>
  <c r="G12"/>
  <c r="L12" s="1"/>
  <c r="A12"/>
  <c r="O11"/>
  <c r="N11"/>
  <c r="K11"/>
  <c r="J11"/>
  <c r="I11"/>
  <c r="G11"/>
  <c r="A11"/>
  <c r="O10"/>
  <c r="N10"/>
  <c r="J10"/>
  <c r="K10" s="1"/>
  <c r="I10"/>
  <c r="G10"/>
  <c r="A10"/>
  <c r="O9"/>
  <c r="N9"/>
  <c r="J9"/>
  <c r="K9" s="1"/>
  <c r="I9"/>
  <c r="G9"/>
  <c r="A9"/>
  <c r="O8"/>
  <c r="N8"/>
  <c r="J8"/>
  <c r="K8" s="1"/>
  <c r="I8"/>
  <c r="G8"/>
  <c r="L8" s="1"/>
  <c r="A8"/>
  <c r="O7"/>
  <c r="N7"/>
  <c r="K7"/>
  <c r="J7"/>
  <c r="I7"/>
  <c r="G7"/>
  <c r="A7"/>
  <c r="O6"/>
  <c r="N6"/>
  <c r="J6"/>
  <c r="K6" s="1"/>
  <c r="I6"/>
  <c r="G6"/>
  <c r="A6"/>
  <c r="O5"/>
  <c r="N5"/>
  <c r="J5"/>
  <c r="K5" s="1"/>
  <c r="I5"/>
  <c r="G5"/>
  <c r="A5"/>
  <c r="O4"/>
  <c r="N4"/>
  <c r="J4"/>
  <c r="K4" s="1"/>
  <c r="I4"/>
  <c r="G4"/>
  <c r="L4" s="1"/>
  <c r="A4"/>
  <c r="A27" i="13"/>
  <c r="G27"/>
  <c r="I27"/>
  <c r="J27"/>
  <c r="K27"/>
  <c r="N27"/>
  <c r="O27"/>
  <c r="A28"/>
  <c r="G28"/>
  <c r="I28"/>
  <c r="J28"/>
  <c r="K28" s="1"/>
  <c r="N28"/>
  <c r="O28"/>
  <c r="A29"/>
  <c r="G29"/>
  <c r="I29"/>
  <c r="J29"/>
  <c r="K29" s="1"/>
  <c r="N29"/>
  <c r="O29"/>
  <c r="A30"/>
  <c r="G30"/>
  <c r="I30"/>
  <c r="J30"/>
  <c r="K30" s="1"/>
  <c r="N30"/>
  <c r="O30"/>
  <c r="A31"/>
  <c r="G31"/>
  <c r="I31"/>
  <c r="J31"/>
  <c r="K31" s="1"/>
  <c r="N31"/>
  <c r="O31"/>
  <c r="A32"/>
  <c r="G32"/>
  <c r="I32"/>
  <c r="J32"/>
  <c r="K32" s="1"/>
  <c r="N32"/>
  <c r="O32"/>
  <c r="A33"/>
  <c r="G33"/>
  <c r="I33"/>
  <c r="J33"/>
  <c r="K33" s="1"/>
  <c r="N33"/>
  <c r="O33"/>
  <c r="A34"/>
  <c r="G34"/>
  <c r="I34"/>
  <c r="J34"/>
  <c r="K34" s="1"/>
  <c r="N34"/>
  <c r="O34"/>
  <c r="A35"/>
  <c r="G35"/>
  <c r="I35"/>
  <c r="J35"/>
  <c r="K35" s="1"/>
  <c r="N35"/>
  <c r="O35"/>
  <c r="A36"/>
  <c r="G36"/>
  <c r="I36"/>
  <c r="J36"/>
  <c r="K36" s="1"/>
  <c r="N36"/>
  <c r="O36"/>
  <c r="A37"/>
  <c r="G37"/>
  <c r="I37"/>
  <c r="J37"/>
  <c r="K37" s="1"/>
  <c r="N37"/>
  <c r="O37"/>
  <c r="O26"/>
  <c r="N26"/>
  <c r="J26"/>
  <c r="K26" s="1"/>
  <c r="I26"/>
  <c r="G26"/>
  <c r="L26" s="1"/>
  <c r="A26"/>
  <c r="O25"/>
  <c r="N25"/>
  <c r="J25"/>
  <c r="K25" s="1"/>
  <c r="I25"/>
  <c r="G25"/>
  <c r="L25" s="1"/>
  <c r="A25"/>
  <c r="O24"/>
  <c r="N24"/>
  <c r="J24"/>
  <c r="K24" s="1"/>
  <c r="I24"/>
  <c r="G24"/>
  <c r="L24" s="1"/>
  <c r="A24"/>
  <c r="O23"/>
  <c r="N23"/>
  <c r="J23"/>
  <c r="K23" s="1"/>
  <c r="I23"/>
  <c r="G23"/>
  <c r="L23" s="1"/>
  <c r="A23"/>
  <c r="O22"/>
  <c r="N22"/>
  <c r="J22"/>
  <c r="K22" s="1"/>
  <c r="I22"/>
  <c r="G22"/>
  <c r="L22" s="1"/>
  <c r="A22"/>
  <c r="O21"/>
  <c r="N21"/>
  <c r="J21"/>
  <c r="K21" s="1"/>
  <c r="I21"/>
  <c r="G21"/>
  <c r="L21" s="1"/>
  <c r="A21"/>
  <c r="O20"/>
  <c r="N20"/>
  <c r="J20"/>
  <c r="K20" s="1"/>
  <c r="I20"/>
  <c r="G20"/>
  <c r="L20" s="1"/>
  <c r="A20"/>
  <c r="O19"/>
  <c r="N19"/>
  <c r="J19"/>
  <c r="K19" s="1"/>
  <c r="I19"/>
  <c r="G19"/>
  <c r="L19" s="1"/>
  <c r="A19"/>
  <c r="O18"/>
  <c r="N18"/>
  <c r="J18"/>
  <c r="K18" s="1"/>
  <c r="I18"/>
  <c r="G18"/>
  <c r="L18" s="1"/>
  <c r="A18"/>
  <c r="O17"/>
  <c r="N17"/>
  <c r="J17"/>
  <c r="K17" s="1"/>
  <c r="I17"/>
  <c r="G17"/>
  <c r="L17" s="1"/>
  <c r="A17"/>
  <c r="O16"/>
  <c r="N16"/>
  <c r="J16"/>
  <c r="K16" s="1"/>
  <c r="I16"/>
  <c r="G16"/>
  <c r="L16" s="1"/>
  <c r="A16"/>
  <c r="O15"/>
  <c r="N15"/>
  <c r="J15"/>
  <c r="K15" s="1"/>
  <c r="I15"/>
  <c r="G15"/>
  <c r="L15" s="1"/>
  <c r="A15"/>
  <c r="O14"/>
  <c r="N14"/>
  <c r="J14"/>
  <c r="K14" s="1"/>
  <c r="I14"/>
  <c r="G14"/>
  <c r="L14" s="1"/>
  <c r="A14"/>
  <c r="O13"/>
  <c r="N13"/>
  <c r="J13"/>
  <c r="K13" s="1"/>
  <c r="I13"/>
  <c r="G13"/>
  <c r="L13" s="1"/>
  <c r="A13"/>
  <c r="O12"/>
  <c r="N12"/>
  <c r="J12"/>
  <c r="K12" s="1"/>
  <c r="I12"/>
  <c r="G12"/>
  <c r="L12" s="1"/>
  <c r="A12"/>
  <c r="O11"/>
  <c r="N11"/>
  <c r="J11"/>
  <c r="K11" s="1"/>
  <c r="I11"/>
  <c r="G11"/>
  <c r="A11"/>
  <c r="O10"/>
  <c r="N10"/>
  <c r="J10"/>
  <c r="K10" s="1"/>
  <c r="I10"/>
  <c r="G10"/>
  <c r="A10"/>
  <c r="O9"/>
  <c r="N9"/>
  <c r="J9"/>
  <c r="K9" s="1"/>
  <c r="I9"/>
  <c r="G9"/>
  <c r="L9" s="1"/>
  <c r="A9"/>
  <c r="O8"/>
  <c r="N8"/>
  <c r="J8"/>
  <c r="K8" s="1"/>
  <c r="I8"/>
  <c r="G8"/>
  <c r="L8" s="1"/>
  <c r="A8"/>
  <c r="O7"/>
  <c r="N7"/>
  <c r="J7"/>
  <c r="K7" s="1"/>
  <c r="I7"/>
  <c r="G7"/>
  <c r="A7"/>
  <c r="O6"/>
  <c r="N6"/>
  <c r="J6"/>
  <c r="K6" s="1"/>
  <c r="I6"/>
  <c r="G6"/>
  <c r="A6"/>
  <c r="O5"/>
  <c r="N5"/>
  <c r="J5"/>
  <c r="K5" s="1"/>
  <c r="I5"/>
  <c r="G5"/>
  <c r="L5" s="1"/>
  <c r="A5"/>
  <c r="O4"/>
  <c r="N4"/>
  <c r="J4"/>
  <c r="K4" s="1"/>
  <c r="I4"/>
  <c r="G4"/>
  <c r="A4"/>
  <c r="J4" i="3"/>
  <c r="K4" s="1"/>
  <c r="J10" i="12"/>
  <c r="K10" s="1"/>
  <c r="J8"/>
  <c r="K8" s="1"/>
  <c r="J6"/>
  <c r="K6" s="1"/>
  <c r="J5"/>
  <c r="K5" s="1"/>
  <c r="J7"/>
  <c r="K7" s="1"/>
  <c r="J9"/>
  <c r="K9" s="1"/>
  <c r="J4"/>
  <c r="K4" s="1"/>
  <c r="J11"/>
  <c r="K11" s="1"/>
  <c r="J4" i="11"/>
  <c r="K4" s="1"/>
  <c r="J5"/>
  <c r="K5" s="1"/>
  <c r="J8"/>
  <c r="K8" s="1"/>
  <c r="J7"/>
  <c r="K7" s="1"/>
  <c r="J6"/>
  <c r="K6" s="1"/>
  <c r="O4"/>
  <c r="O5"/>
  <c r="O8"/>
  <c r="O7"/>
  <c r="O6"/>
  <c r="J4" i="10"/>
  <c r="K4" s="1"/>
  <c r="J10"/>
  <c r="K10" s="1"/>
  <c r="J9"/>
  <c r="K9" s="1"/>
  <c r="K5"/>
  <c r="J6"/>
  <c r="K6" s="1"/>
  <c r="J7"/>
  <c r="K7" s="1"/>
  <c r="K8"/>
  <c r="O4"/>
  <c r="O10"/>
  <c r="O9"/>
  <c r="O5"/>
  <c r="O6"/>
  <c r="O7"/>
  <c r="O8"/>
  <c r="J9" i="9"/>
  <c r="K9" s="1"/>
  <c r="J4"/>
  <c r="K4" s="1"/>
  <c r="J12"/>
  <c r="K12" s="1"/>
  <c r="J7"/>
  <c r="K7" s="1"/>
  <c r="J6"/>
  <c r="K6" s="1"/>
  <c r="J10"/>
  <c r="K10" s="1"/>
  <c r="J8"/>
  <c r="K8" s="1"/>
  <c r="J11"/>
  <c r="K11" s="1"/>
  <c r="J5"/>
  <c r="K5" s="1"/>
  <c r="O9"/>
  <c r="O4"/>
  <c r="O12"/>
  <c r="O7"/>
  <c r="O6"/>
  <c r="O10"/>
  <c r="O8"/>
  <c r="O11"/>
  <c r="O5"/>
  <c r="J9" i="8"/>
  <c r="K9" s="1"/>
  <c r="J8"/>
  <c r="K8" s="1"/>
  <c r="K5"/>
  <c r="J4"/>
  <c r="K4" s="1"/>
  <c r="J10"/>
  <c r="K10" s="1"/>
  <c r="J7"/>
  <c r="K7" s="1"/>
  <c r="J12"/>
  <c r="K12" s="1"/>
  <c r="J11"/>
  <c r="K11" s="1"/>
  <c r="J6"/>
  <c r="K6" s="1"/>
  <c r="O9"/>
  <c r="O8"/>
  <c r="O5"/>
  <c r="O4"/>
  <c r="O10"/>
  <c r="O7"/>
  <c r="O12"/>
  <c r="O11"/>
  <c r="O6"/>
  <c r="J5" i="7"/>
  <c r="K5" s="1"/>
  <c r="J6"/>
  <c r="K6" s="1"/>
  <c r="J4"/>
  <c r="K4" s="1"/>
  <c r="O5"/>
  <c r="O6"/>
  <c r="O4"/>
  <c r="J9" i="6"/>
  <c r="K9" s="1"/>
  <c r="J6"/>
  <c r="K6" s="1"/>
  <c r="J10"/>
  <c r="K10" s="1"/>
  <c r="J4"/>
  <c r="K4" s="1"/>
  <c r="J8"/>
  <c r="K8" s="1"/>
  <c r="J12"/>
  <c r="K12" s="1"/>
  <c r="J13"/>
  <c r="K13" s="1"/>
  <c r="J7"/>
  <c r="K7" s="1"/>
  <c r="J11"/>
  <c r="K11" s="1"/>
  <c r="J5"/>
  <c r="K5" s="1"/>
  <c r="O9"/>
  <c r="O6"/>
  <c r="O10"/>
  <c r="O4"/>
  <c r="O8"/>
  <c r="O12"/>
  <c r="O13"/>
  <c r="O7"/>
  <c r="O11"/>
  <c r="O5"/>
  <c r="J5" i="5"/>
  <c r="J6"/>
  <c r="K6" s="1"/>
  <c r="J4"/>
  <c r="J8"/>
  <c r="K8" s="1"/>
  <c r="J7"/>
  <c r="K7" s="1"/>
  <c r="O5"/>
  <c r="O6"/>
  <c r="O4"/>
  <c r="O8"/>
  <c r="O7"/>
  <c r="J19" i="4"/>
  <c r="K19" s="1"/>
  <c r="J4"/>
  <c r="K4" s="1"/>
  <c r="J13"/>
  <c r="K13" s="1"/>
  <c r="J14"/>
  <c r="K14" s="1"/>
  <c r="J17"/>
  <c r="K17" s="1"/>
  <c r="J20"/>
  <c r="K20" s="1"/>
  <c r="J9"/>
  <c r="K9" s="1"/>
  <c r="J18"/>
  <c r="K18" s="1"/>
  <c r="J12"/>
  <c r="K12" s="1"/>
  <c r="J11"/>
  <c r="K11" s="1"/>
  <c r="J8"/>
  <c r="K8" s="1"/>
  <c r="J7"/>
  <c r="K7" s="1"/>
  <c r="J16"/>
  <c r="K16" s="1"/>
  <c r="J10"/>
  <c r="K10" s="1"/>
  <c r="J15"/>
  <c r="K15" s="1"/>
  <c r="J5"/>
  <c r="K5" s="1"/>
  <c r="J6"/>
  <c r="K6" s="1"/>
  <c r="O19"/>
  <c r="O4"/>
  <c r="O13"/>
  <c r="O14"/>
  <c r="O17"/>
  <c r="O20"/>
  <c r="O9"/>
  <c r="O18"/>
  <c r="O12"/>
  <c r="O11"/>
  <c r="O8"/>
  <c r="O7"/>
  <c r="O16"/>
  <c r="O10"/>
  <c r="O15"/>
  <c r="O5"/>
  <c r="O6"/>
  <c r="J8" i="3"/>
  <c r="K8" s="1"/>
  <c r="J5"/>
  <c r="K5" s="1"/>
  <c r="J7"/>
  <c r="K7" s="1"/>
  <c r="K9"/>
  <c r="K11"/>
  <c r="K10"/>
  <c r="J6"/>
  <c r="K6" s="1"/>
  <c r="O8"/>
  <c r="O5"/>
  <c r="O7"/>
  <c r="O9"/>
  <c r="O11"/>
  <c r="O10"/>
  <c r="O6"/>
  <c r="O4"/>
  <c r="J6" i="2"/>
  <c r="K6" s="1"/>
  <c r="J9"/>
  <c r="K9" s="1"/>
  <c r="J15"/>
  <c r="K15" s="1"/>
  <c r="J7"/>
  <c r="K7" s="1"/>
  <c r="J8"/>
  <c r="K8" s="1"/>
  <c r="J17"/>
  <c r="K17" s="1"/>
  <c r="J10"/>
  <c r="K10" s="1"/>
  <c r="J12"/>
  <c r="K12" s="1"/>
  <c r="J14"/>
  <c r="K14" s="1"/>
  <c r="J11"/>
  <c r="K11" s="1"/>
  <c r="J18"/>
  <c r="K18" s="1"/>
  <c r="J16"/>
  <c r="K16" s="1"/>
  <c r="J5"/>
  <c r="K5" s="1"/>
  <c r="J13"/>
  <c r="K13" s="1"/>
  <c r="J4"/>
  <c r="K4" s="1"/>
  <c r="O6"/>
  <c r="O9"/>
  <c r="O15"/>
  <c r="O7"/>
  <c r="O8"/>
  <c r="O17"/>
  <c r="O10"/>
  <c r="O12"/>
  <c r="O14"/>
  <c r="O11"/>
  <c r="O18"/>
  <c r="O16"/>
  <c r="O5"/>
  <c r="O13"/>
  <c r="O4"/>
  <c r="J9" i="1"/>
  <c r="K9" s="1"/>
  <c r="J14"/>
  <c r="K14" s="1"/>
  <c r="J11"/>
  <c r="J12"/>
  <c r="K12" s="1"/>
  <c r="J10"/>
  <c r="K10" s="1"/>
  <c r="J7"/>
  <c r="K7" s="1"/>
  <c r="J4"/>
  <c r="J5"/>
  <c r="K5" s="1"/>
  <c r="J6"/>
  <c r="K6" s="1"/>
  <c r="J8"/>
  <c r="K8" s="1"/>
  <c r="J13"/>
  <c r="K13" s="1"/>
  <c r="I13"/>
  <c r="O9"/>
  <c r="O14"/>
  <c r="O11"/>
  <c r="O12"/>
  <c r="O10"/>
  <c r="O7"/>
  <c r="O4"/>
  <c r="O5"/>
  <c r="O6"/>
  <c r="O8"/>
  <c r="O13"/>
  <c r="I4" i="12"/>
  <c r="G4"/>
  <c r="A4"/>
  <c r="I9"/>
  <c r="G9"/>
  <c r="A9"/>
  <c r="I7"/>
  <c r="G7"/>
  <c r="A7"/>
  <c r="I5"/>
  <c r="G5"/>
  <c r="A5"/>
  <c r="I6"/>
  <c r="G6"/>
  <c r="A6"/>
  <c r="I8"/>
  <c r="G8"/>
  <c r="A8"/>
  <c r="I10"/>
  <c r="G10"/>
  <c r="A10"/>
  <c r="I11"/>
  <c r="G11"/>
  <c r="A11"/>
  <c r="N6" i="11"/>
  <c r="I6"/>
  <c r="G6"/>
  <c r="A6"/>
  <c r="N7"/>
  <c r="I7"/>
  <c r="G7"/>
  <c r="A7"/>
  <c r="N8"/>
  <c r="I8"/>
  <c r="G8"/>
  <c r="A8"/>
  <c r="N5"/>
  <c r="I5"/>
  <c r="G5"/>
  <c r="A5"/>
  <c r="N4"/>
  <c r="I4"/>
  <c r="G4"/>
  <c r="A4"/>
  <c r="N7" i="10"/>
  <c r="I7"/>
  <c r="G7"/>
  <c r="A7"/>
  <c r="N6"/>
  <c r="I6"/>
  <c r="G6"/>
  <c r="A6"/>
  <c r="N5"/>
  <c r="I5"/>
  <c r="G5"/>
  <c r="A5"/>
  <c r="N9"/>
  <c r="I9"/>
  <c r="G9"/>
  <c r="A9"/>
  <c r="N10"/>
  <c r="I10"/>
  <c r="G10"/>
  <c r="A10"/>
  <c r="N4"/>
  <c r="I4"/>
  <c r="G4"/>
  <c r="A4"/>
  <c r="N8"/>
  <c r="I8"/>
  <c r="G8"/>
  <c r="A8"/>
  <c r="N11" i="9"/>
  <c r="I11"/>
  <c r="G11"/>
  <c r="A11"/>
  <c r="N8"/>
  <c r="I8"/>
  <c r="G8"/>
  <c r="A8"/>
  <c r="N10"/>
  <c r="I10"/>
  <c r="G10"/>
  <c r="A10"/>
  <c r="N6"/>
  <c r="I6"/>
  <c r="G6"/>
  <c r="A6"/>
  <c r="N7"/>
  <c r="I7"/>
  <c r="G7"/>
  <c r="A7"/>
  <c r="N12"/>
  <c r="I12"/>
  <c r="G12"/>
  <c r="A12"/>
  <c r="N4"/>
  <c r="I4"/>
  <c r="G4"/>
  <c r="A4"/>
  <c r="N9"/>
  <c r="I9"/>
  <c r="G9"/>
  <c r="A9"/>
  <c r="N5"/>
  <c r="I5"/>
  <c r="G5"/>
  <c r="A5"/>
  <c r="N6" i="8"/>
  <c r="I6"/>
  <c r="G6"/>
  <c r="A6"/>
  <c r="N11"/>
  <c r="I11"/>
  <c r="G11"/>
  <c r="A11"/>
  <c r="N12"/>
  <c r="I12"/>
  <c r="G12"/>
  <c r="A12"/>
  <c r="N7"/>
  <c r="I7"/>
  <c r="G7"/>
  <c r="A7"/>
  <c r="N10"/>
  <c r="I10"/>
  <c r="G10"/>
  <c r="A10"/>
  <c r="N4"/>
  <c r="I4"/>
  <c r="G4"/>
  <c r="A4"/>
  <c r="N5"/>
  <c r="I5"/>
  <c r="G5"/>
  <c r="A5"/>
  <c r="N8"/>
  <c r="I8"/>
  <c r="G8"/>
  <c r="A8"/>
  <c r="N9"/>
  <c r="I9"/>
  <c r="G9"/>
  <c r="A9"/>
  <c r="N4" i="7"/>
  <c r="I4"/>
  <c r="G4"/>
  <c r="A4"/>
  <c r="N6"/>
  <c r="I6"/>
  <c r="G6"/>
  <c r="A6"/>
  <c r="N5"/>
  <c r="I5"/>
  <c r="G5"/>
  <c r="A5"/>
  <c r="N11" i="6"/>
  <c r="I11"/>
  <c r="G11"/>
  <c r="A11"/>
  <c r="N7"/>
  <c r="I7"/>
  <c r="G7"/>
  <c r="A7"/>
  <c r="N13"/>
  <c r="I13"/>
  <c r="G13"/>
  <c r="A13"/>
  <c r="N12"/>
  <c r="I12"/>
  <c r="G12"/>
  <c r="A12"/>
  <c r="N8"/>
  <c r="I8"/>
  <c r="G8"/>
  <c r="A8"/>
  <c r="N4"/>
  <c r="I4"/>
  <c r="G4"/>
  <c r="A4"/>
  <c r="N10"/>
  <c r="I10"/>
  <c r="G10"/>
  <c r="A10"/>
  <c r="N6"/>
  <c r="I6"/>
  <c r="G6"/>
  <c r="A6"/>
  <c r="N9"/>
  <c r="I9"/>
  <c r="G9"/>
  <c r="A9"/>
  <c r="N5"/>
  <c r="I5"/>
  <c r="G5"/>
  <c r="A5"/>
  <c r="N8" i="5"/>
  <c r="I8"/>
  <c r="G8"/>
  <c r="A8"/>
  <c r="N4"/>
  <c r="K4"/>
  <c r="I4"/>
  <c r="G4"/>
  <c r="A4"/>
  <c r="N6"/>
  <c r="I6"/>
  <c r="G6"/>
  <c r="A6"/>
  <c r="N5"/>
  <c r="K5"/>
  <c r="I5"/>
  <c r="G5"/>
  <c r="N7"/>
  <c r="I7"/>
  <c r="G7"/>
  <c r="A7"/>
  <c r="N5" i="4"/>
  <c r="I5"/>
  <c r="G5"/>
  <c r="A5"/>
  <c r="N15"/>
  <c r="I15"/>
  <c r="G15"/>
  <c r="A15"/>
  <c r="N10"/>
  <c r="I10"/>
  <c r="G10"/>
  <c r="A10"/>
  <c r="N16"/>
  <c r="I16"/>
  <c r="G16"/>
  <c r="A16"/>
  <c r="N7"/>
  <c r="I7"/>
  <c r="G7"/>
  <c r="A7"/>
  <c r="N8"/>
  <c r="I8"/>
  <c r="G8"/>
  <c r="A8"/>
  <c r="N11"/>
  <c r="I11"/>
  <c r="G11"/>
  <c r="A11"/>
  <c r="N12"/>
  <c r="I12"/>
  <c r="G12"/>
  <c r="A12"/>
  <c r="N18"/>
  <c r="I18"/>
  <c r="G18"/>
  <c r="A18"/>
  <c r="N9"/>
  <c r="I9"/>
  <c r="G9"/>
  <c r="A9"/>
  <c r="N20"/>
  <c r="I20"/>
  <c r="G20"/>
  <c r="A20"/>
  <c r="N17"/>
  <c r="I17"/>
  <c r="G17"/>
  <c r="A17"/>
  <c r="N14"/>
  <c r="I14"/>
  <c r="G14"/>
  <c r="A14"/>
  <c r="N13"/>
  <c r="I13"/>
  <c r="G13"/>
  <c r="A13"/>
  <c r="N4"/>
  <c r="I4"/>
  <c r="G4"/>
  <c r="A4"/>
  <c r="N19"/>
  <c r="I19"/>
  <c r="G19"/>
  <c r="A19"/>
  <c r="N6"/>
  <c r="I6"/>
  <c r="G6"/>
  <c r="A6"/>
  <c r="N6" i="3"/>
  <c r="I6"/>
  <c r="G6"/>
  <c r="A6"/>
  <c r="N10"/>
  <c r="I10"/>
  <c r="G10"/>
  <c r="A10"/>
  <c r="N11"/>
  <c r="I11"/>
  <c r="G11"/>
  <c r="A11"/>
  <c r="N9"/>
  <c r="I9"/>
  <c r="G9"/>
  <c r="A9"/>
  <c r="N7"/>
  <c r="I7"/>
  <c r="G7"/>
  <c r="A7"/>
  <c r="N5"/>
  <c r="I5"/>
  <c r="G5"/>
  <c r="A5"/>
  <c r="N8"/>
  <c r="I8"/>
  <c r="G8"/>
  <c r="A8"/>
  <c r="N4"/>
  <c r="I4"/>
  <c r="G4"/>
  <c r="A4"/>
  <c r="N13" i="2"/>
  <c r="I13"/>
  <c r="G13"/>
  <c r="A13"/>
  <c r="N5"/>
  <c r="I5"/>
  <c r="G5"/>
  <c r="A5"/>
  <c r="N16"/>
  <c r="I16"/>
  <c r="G16"/>
  <c r="A16"/>
  <c r="N18"/>
  <c r="I18"/>
  <c r="G18"/>
  <c r="A18"/>
  <c r="N11"/>
  <c r="I11"/>
  <c r="G11"/>
  <c r="A11"/>
  <c r="N14"/>
  <c r="I14"/>
  <c r="G14"/>
  <c r="A14"/>
  <c r="N12"/>
  <c r="I12"/>
  <c r="G12"/>
  <c r="A12"/>
  <c r="N10"/>
  <c r="I10"/>
  <c r="G10"/>
  <c r="A10"/>
  <c r="N17"/>
  <c r="I17"/>
  <c r="G17"/>
  <c r="A17"/>
  <c r="N8"/>
  <c r="I8"/>
  <c r="G8"/>
  <c r="A8"/>
  <c r="N7"/>
  <c r="I7"/>
  <c r="G7"/>
  <c r="A7"/>
  <c r="N15"/>
  <c r="I15"/>
  <c r="G15"/>
  <c r="A15"/>
  <c r="N9"/>
  <c r="I9"/>
  <c r="G9"/>
  <c r="A9"/>
  <c r="N6"/>
  <c r="I6"/>
  <c r="G6"/>
  <c r="A6"/>
  <c r="N4"/>
  <c r="I4"/>
  <c r="G4"/>
  <c r="A4"/>
  <c r="N8" i="1"/>
  <c r="I8"/>
  <c r="G8"/>
  <c r="A8"/>
  <c r="N6"/>
  <c r="I6"/>
  <c r="G6"/>
  <c r="A6"/>
  <c r="I5"/>
  <c r="G5"/>
  <c r="A5"/>
  <c r="N4"/>
  <c r="K4"/>
  <c r="I4"/>
  <c r="G4"/>
  <c r="A4"/>
  <c r="N7"/>
  <c r="I7"/>
  <c r="G7"/>
  <c r="A7"/>
  <c r="N10"/>
  <c r="I10"/>
  <c r="G10"/>
  <c r="A10"/>
  <c r="N12"/>
  <c r="I12"/>
  <c r="G12"/>
  <c r="A12"/>
  <c r="N11"/>
  <c r="K11"/>
  <c r="I11"/>
  <c r="G11"/>
  <c r="A11"/>
  <c r="N14"/>
  <c r="I14"/>
  <c r="G14"/>
  <c r="A14"/>
  <c r="N9"/>
  <c r="I9"/>
  <c r="G9"/>
  <c r="A9"/>
  <c r="N13"/>
  <c r="G13"/>
  <c r="A13"/>
  <c r="L5" i="8" l="1"/>
  <c r="L10"/>
  <c r="L12"/>
  <c r="L6" i="14"/>
  <c r="L10"/>
  <c r="L14"/>
  <c r="L18"/>
  <c r="L22"/>
  <c r="L26"/>
  <c r="L11" i="1"/>
  <c r="L10"/>
  <c r="L4" i="6"/>
  <c r="L12"/>
  <c r="L7"/>
  <c r="L8" i="8"/>
  <c r="L4"/>
  <c r="L7"/>
  <c r="L5" i="11"/>
  <c r="L7"/>
  <c r="L4"/>
  <c r="L8"/>
  <c r="L6"/>
  <c r="L27" i="13"/>
  <c r="L30" i="14"/>
  <c r="L32"/>
  <c r="L34"/>
  <c r="L36"/>
  <c r="L37" i="13"/>
  <c r="L36"/>
  <c r="L35"/>
  <c r="L34"/>
  <c r="L33"/>
  <c r="L32"/>
  <c r="L31"/>
  <c r="L30"/>
  <c r="L29"/>
  <c r="L28"/>
  <c r="L5" i="14"/>
  <c r="L7"/>
  <c r="L9"/>
  <c r="L11"/>
  <c r="L13"/>
  <c r="L15"/>
  <c r="L17"/>
  <c r="L19"/>
  <c r="L21"/>
  <c r="L23"/>
  <c r="L25"/>
  <c r="L27"/>
  <c r="L29"/>
  <c r="L31"/>
  <c r="L33"/>
  <c r="L35"/>
  <c r="L37"/>
  <c r="L4" i="13"/>
  <c r="L6"/>
  <c r="L10"/>
  <c r="L7"/>
  <c r="L11"/>
  <c r="L6" i="6"/>
  <c r="L9" i="8"/>
  <c r="L9" i="9"/>
  <c r="L7"/>
  <c r="L11"/>
  <c r="L10"/>
  <c r="L5"/>
  <c r="L10" i="6"/>
  <c r="L8"/>
  <c r="L13"/>
  <c r="L11"/>
  <c r="L5"/>
  <c r="L8" i="3"/>
  <c r="L5"/>
  <c r="L7"/>
  <c r="L11"/>
  <c r="L8" i="10"/>
  <c r="L4"/>
  <c r="L10"/>
  <c r="L9"/>
  <c r="L5"/>
  <c r="L6"/>
  <c r="L7"/>
  <c r="L4" i="9"/>
  <c r="L12"/>
  <c r="L6"/>
  <c r="L8"/>
  <c r="L11" i="8"/>
  <c r="L6"/>
  <c r="L5" i="7"/>
  <c r="L6"/>
  <c r="L4"/>
  <c r="L9" i="6"/>
  <c r="L7" i="5"/>
  <c r="L5"/>
  <c r="L6"/>
  <c r="L4"/>
  <c r="L8"/>
  <c r="L6" i="4"/>
  <c r="L19"/>
  <c r="L4"/>
  <c r="L13"/>
  <c r="L14"/>
  <c r="L17"/>
  <c r="L20"/>
  <c r="L9"/>
  <c r="L18"/>
  <c r="L12"/>
  <c r="L11"/>
  <c r="L8"/>
  <c r="L7"/>
  <c r="L16"/>
  <c r="L10"/>
  <c r="L15"/>
  <c r="L5"/>
  <c r="L4" i="3"/>
  <c r="L9"/>
  <c r="L10"/>
  <c r="L6"/>
  <c r="L18" i="2"/>
  <c r="L5"/>
  <c r="L4"/>
  <c r="L6"/>
  <c r="L9"/>
  <c r="L15"/>
  <c r="L7"/>
  <c r="L8"/>
  <c r="L17"/>
  <c r="L10"/>
  <c r="L12"/>
  <c r="L14"/>
  <c r="L11"/>
  <c r="L16"/>
  <c r="L13"/>
  <c r="L4" i="1"/>
  <c r="L6"/>
  <c r="L8"/>
  <c r="L14"/>
  <c r="L12"/>
  <c r="L7"/>
  <c r="L5"/>
  <c r="L13"/>
  <c r="L9"/>
  <c r="L11" i="12"/>
  <c r="L10"/>
  <c r="L8"/>
  <c r="L6"/>
  <c r="L5"/>
  <c r="L7"/>
  <c r="L9"/>
  <c r="L4"/>
</calcChain>
</file>

<file path=xl/sharedStrings.xml><?xml version="1.0" encoding="utf-8"?>
<sst xmlns="http://schemas.openxmlformats.org/spreadsheetml/2006/main" count="492" uniqueCount="137">
  <si>
    <t>место</t>
  </si>
  <si>
    <t>Фамилия, имя</t>
  </si>
  <si>
    <t>организация</t>
  </si>
  <si>
    <t>Упражнения</t>
  </si>
  <si>
    <t>общая сумма очков</t>
  </si>
  <si>
    <t>стрельба</t>
  </si>
  <si>
    <t>силовая гимнастика</t>
  </si>
  <si>
    <t>лыжная гонка 1км</t>
  </si>
  <si>
    <t>рез-т</t>
  </si>
  <si>
    <t>очки</t>
  </si>
  <si>
    <t>лыжная гонка, 2 км</t>
  </si>
  <si>
    <t>лыжная гонка, 3 км</t>
  </si>
  <si>
    <t>лыжная гонка, 5 км</t>
  </si>
  <si>
    <t>рез- т</t>
  </si>
  <si>
    <t>возраст</t>
  </si>
  <si>
    <t>время финиша</t>
  </si>
  <si>
    <t>старт. номер</t>
  </si>
  <si>
    <t>Кузнецов Демьян</t>
  </si>
  <si>
    <t>Школа №58</t>
  </si>
  <si>
    <t>Спирина Кристина</t>
  </si>
  <si>
    <t>Киренкин Иван</t>
  </si>
  <si>
    <t>Шклола №58</t>
  </si>
  <si>
    <t>Кочнев Кирилл</t>
  </si>
  <si>
    <t>Ширыкалов Иван</t>
  </si>
  <si>
    <t>Ильиных Георгий</t>
  </si>
  <si>
    <t>Бухарова Кристина</t>
  </si>
  <si>
    <t>Петров Сергей</t>
  </si>
  <si>
    <t>Толстых Андрей</t>
  </si>
  <si>
    <t>Соболев Роман</t>
  </si>
  <si>
    <t>Овчинников Данил</t>
  </si>
  <si>
    <t>Боровских Андрей</t>
  </si>
  <si>
    <t xml:space="preserve">Сокерина Елена </t>
  </si>
  <si>
    <t>Аптина Анастасия</t>
  </si>
  <si>
    <t>Черкунов Артемий</t>
  </si>
  <si>
    <t>Зайков Степан</t>
  </si>
  <si>
    <t>Лицей №5</t>
  </si>
  <si>
    <t>Захаров Дмитрий</t>
  </si>
  <si>
    <t>Кривоногов Фёдор</t>
  </si>
  <si>
    <t>Школа №1</t>
  </si>
  <si>
    <t>Чуйко Кристина</t>
  </si>
  <si>
    <t>Мелехина Анна </t>
  </si>
  <si>
    <t>Щепина Арина</t>
  </si>
  <si>
    <t>Шемякина Анастасия</t>
  </si>
  <si>
    <t>Есипенко Игорь</t>
  </si>
  <si>
    <t>Мелёхин Артём</t>
  </si>
  <si>
    <t>Заякин Никит</t>
  </si>
  <si>
    <t>Мартьянов Арсений </t>
  </si>
  <si>
    <t>Потапова Юлия </t>
  </si>
  <si>
    <t>Хмелев Алексей</t>
  </si>
  <si>
    <t>Аксенов Андрей</t>
  </si>
  <si>
    <t>Полуяктова Алеся</t>
  </si>
  <si>
    <t>Бурмистрова Варвара</t>
  </si>
  <si>
    <t>Григорьев Андрей</t>
  </si>
  <si>
    <t>Степанов Иван</t>
  </si>
  <si>
    <t>Окольничников Данил </t>
  </si>
  <si>
    <t>Сенцов Раман</t>
  </si>
  <si>
    <t>Плотникова Ольга</t>
  </si>
  <si>
    <t>Машьянов Сергей</t>
  </si>
  <si>
    <t>Котов Артем</t>
  </si>
  <si>
    <t>Копытов Кирилл</t>
  </si>
  <si>
    <t>Шелягин Егор</t>
  </si>
  <si>
    <t>Семенова Виктория</t>
  </si>
  <si>
    <t>Квашнин Сергей </t>
  </si>
  <si>
    <t>Мусаева Варвара </t>
  </si>
  <si>
    <t>Шабалин Александр </t>
  </si>
  <si>
    <t>Швалев Дмитрий</t>
  </si>
  <si>
    <t>Карпинский Артём</t>
  </si>
  <si>
    <t>Лепихина Мария </t>
  </si>
  <si>
    <t>Черемных Богдан</t>
  </si>
  <si>
    <t>Захаров Артём </t>
  </si>
  <si>
    <t>Рогова Валерия</t>
  </si>
  <si>
    <t>Березнюк Кирилл </t>
  </si>
  <si>
    <t>Потеряева Анна </t>
  </si>
  <si>
    <t>Макрушина Арина</t>
  </si>
  <si>
    <t>Окольничников Дмитрий </t>
  </si>
  <si>
    <t>Толстова Анжелика </t>
  </si>
  <si>
    <t>Соколов Матвей</t>
  </si>
  <si>
    <t>Попов Виктор</t>
  </si>
  <si>
    <t>Бойко Кирилл</t>
  </si>
  <si>
    <t>Миронова Елизавета </t>
  </si>
  <si>
    <t>Петров Владислав </t>
  </si>
  <si>
    <t>Харченко Мария </t>
  </si>
  <si>
    <t>Блинов Арсений </t>
  </si>
  <si>
    <t>Заложных Алеся </t>
  </si>
  <si>
    <t>Бурлакова Екатерина</t>
  </si>
  <si>
    <t>Куваев Егор</t>
  </si>
  <si>
    <t>Волкова Александра </t>
  </si>
  <si>
    <t>Кошелев Виктор</t>
  </si>
  <si>
    <t>Ульянов Артем </t>
  </si>
  <si>
    <t>Тех. Пр. и Тр.</t>
  </si>
  <si>
    <t>Кондрашин Алексей </t>
  </si>
  <si>
    <t>Гобова Татьяна </t>
  </si>
  <si>
    <t>Засыпкин Иван </t>
  </si>
  <si>
    <t>Калужин Вадим </t>
  </si>
  <si>
    <t>Шумков Дмитрий</t>
  </si>
  <si>
    <t>Школа №3</t>
  </si>
  <si>
    <t>Нифонтова Александра</t>
  </si>
  <si>
    <t>Петкина Ольга</t>
  </si>
  <si>
    <t>КПК</t>
  </si>
  <si>
    <t>Денисова Елизавета</t>
  </si>
  <si>
    <t>Третьякова Анна</t>
  </si>
  <si>
    <t>Вишневецкая Эльвира</t>
  </si>
  <si>
    <t>Матвеев Даниил</t>
  </si>
  <si>
    <t>Бутунина Екатерина</t>
  </si>
  <si>
    <t>Квашнина Дарья</t>
  </si>
  <si>
    <t>Широковских Юлия</t>
  </si>
  <si>
    <t>Прохоров Лев</t>
  </si>
  <si>
    <t>Шевелёва Настя</t>
  </si>
  <si>
    <t>Усольцев Александр</t>
  </si>
  <si>
    <t>Школа № 3</t>
  </si>
  <si>
    <t>Баймулин Рудольф</t>
  </si>
  <si>
    <t>В/Ч 31612</t>
  </si>
  <si>
    <t>Кирилова Ангелина</t>
  </si>
  <si>
    <t>Кудрин Павел</t>
  </si>
  <si>
    <t>Белоусов Данил</t>
  </si>
  <si>
    <t>Давыдов Данил</t>
  </si>
  <si>
    <t>Крапивин Антон</t>
  </si>
  <si>
    <t>Марков Илья</t>
  </si>
  <si>
    <t>Петров Алексей</t>
  </si>
  <si>
    <t>Кадочникова Анастасия</t>
  </si>
  <si>
    <t>Д/с 170</t>
  </si>
  <si>
    <t xml:space="preserve">Вахнин Дмитрий </t>
  </si>
  <si>
    <t xml:space="preserve">Гридин Данил </t>
  </si>
  <si>
    <t>Москвина Лера</t>
  </si>
  <si>
    <t>Иванова Софья</t>
  </si>
  <si>
    <t>Машковцева Светлана</t>
  </si>
  <si>
    <t>Кудрин Олег</t>
  </si>
  <si>
    <t>д/с12</t>
  </si>
  <si>
    <t>Кошелев Данил</t>
  </si>
  <si>
    <t>Сухой лог</t>
  </si>
  <si>
    <t>Капустин Алексей</t>
  </si>
  <si>
    <t>ВОЖЛТ</t>
  </si>
  <si>
    <t>Киренкин Сергей</t>
  </si>
  <si>
    <t>Иберфлюс Даниил</t>
  </si>
  <si>
    <t>Старкова Юля</t>
  </si>
  <si>
    <t>Студент</t>
  </si>
  <si>
    <t>Афонасьева Александра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</si>
</sst>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1" xfId="0" applyFont="1" applyBorder="1"/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B10" sqref="B10"/>
    </sheetView>
  </sheetViews>
  <sheetFormatPr defaultRowHeight="15"/>
  <cols>
    <col min="1" max="1" width="6.28515625" customWidth="1"/>
    <col min="2" max="2" width="22.7109375" customWidth="1"/>
    <col min="3" max="3" width="7.85546875" customWidth="1"/>
    <col min="4" max="4" width="12.7109375" customWidth="1"/>
    <col min="5" max="5" width="8.85546875" customWidth="1"/>
    <col min="12" max="12" width="7" customWidth="1"/>
    <col min="13" max="13" width="8.5703125" customWidth="1"/>
    <col min="14" max="14" width="28.85546875" customWidth="1"/>
    <col min="15" max="15" width="9.140625" customWidth="1"/>
    <col min="16" max="16" width="11.425781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7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 t="shared" ref="A4:A14" si="0">M4</f>
        <v>1</v>
      </c>
      <c r="B4" s="6" t="s">
        <v>96</v>
      </c>
      <c r="C4" s="7">
        <v>8</v>
      </c>
      <c r="D4" s="2" t="s">
        <v>95</v>
      </c>
      <c r="E4" s="2">
        <v>18</v>
      </c>
      <c r="F4" s="2">
        <v>0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4" s="2">
        <v>20</v>
      </c>
      <c r="I4" s="2">
        <f>LOOKUP(H4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4" s="5">
        <f t="shared" ref="J4:J14" si="1">P4</f>
        <v>5.17</v>
      </c>
      <c r="K4" s="2">
        <f>LOOKUP(J4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71</v>
      </c>
      <c r="L4" s="2">
        <f t="shared" ref="L4:L14" si="2">SUM(G4,I4,K4)</f>
        <v>137</v>
      </c>
      <c r="M4" s="2">
        <v>1</v>
      </c>
      <c r="N4" s="3" t="str">
        <f t="shared" ref="N4:N14" si="3">B4</f>
        <v>Нифонтова Александра</v>
      </c>
      <c r="O4" s="1">
        <f t="shared" ref="O4:O14" si="4">E4</f>
        <v>18</v>
      </c>
      <c r="P4" s="2">
        <v>5.17</v>
      </c>
    </row>
    <row r="5" spans="1:16">
      <c r="A5" s="2">
        <f t="shared" si="0"/>
        <v>2</v>
      </c>
      <c r="B5" s="6" t="s">
        <v>136</v>
      </c>
      <c r="C5" s="7">
        <v>8</v>
      </c>
      <c r="D5" s="2" t="s">
        <v>95</v>
      </c>
      <c r="E5" s="2">
        <v>6</v>
      </c>
      <c r="F5" s="2">
        <v>12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24</v>
      </c>
      <c r="H5" s="2">
        <v>60</v>
      </c>
      <c r="I5" s="2">
        <f>LOOKUP(H5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100</v>
      </c>
      <c r="J5" s="5">
        <f t="shared" si="1"/>
        <v>11.22</v>
      </c>
      <c r="K5" s="2">
        <f>LOOKUP(J5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</v>
      </c>
      <c r="L5" s="2">
        <f t="shared" si="2"/>
        <v>127</v>
      </c>
      <c r="M5" s="2">
        <v>2</v>
      </c>
      <c r="N5" s="3" t="str">
        <f t="shared" si="3"/>
        <v>Афонасьева Александра</v>
      </c>
      <c r="O5" s="1">
        <f t="shared" si="4"/>
        <v>6</v>
      </c>
      <c r="P5" s="2">
        <v>11.22</v>
      </c>
    </row>
    <row r="6" spans="1:16">
      <c r="A6" s="2">
        <f t="shared" si="0"/>
        <v>3</v>
      </c>
      <c r="B6" s="6" t="s">
        <v>107</v>
      </c>
      <c r="C6" s="7">
        <v>9</v>
      </c>
      <c r="D6" s="2" t="s">
        <v>35</v>
      </c>
      <c r="E6" s="2">
        <v>7</v>
      </c>
      <c r="F6" s="2">
        <v>22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44</v>
      </c>
      <c r="H6" s="2">
        <v>27</v>
      </c>
      <c r="I6" s="2">
        <f>LOOKUP(H6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77</v>
      </c>
      <c r="J6" s="5">
        <f t="shared" si="1"/>
        <v>10.57</v>
      </c>
      <c r="K6" s="2">
        <f>LOOKUP(J6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</v>
      </c>
      <c r="L6" s="2">
        <f t="shared" si="2"/>
        <v>125</v>
      </c>
      <c r="M6" s="2">
        <v>3</v>
      </c>
      <c r="N6" s="3" t="str">
        <f t="shared" si="3"/>
        <v>Шевелёва Настя</v>
      </c>
      <c r="O6" s="1">
        <f t="shared" si="4"/>
        <v>7</v>
      </c>
      <c r="P6" s="2">
        <v>10.57</v>
      </c>
    </row>
    <row r="7" spans="1:16">
      <c r="A7" s="2">
        <f t="shared" si="0"/>
        <v>4</v>
      </c>
      <c r="B7" s="19" t="s">
        <v>86</v>
      </c>
      <c r="C7" s="4">
        <v>8</v>
      </c>
      <c r="D7" s="2" t="s">
        <v>35</v>
      </c>
      <c r="E7" s="18">
        <v>16</v>
      </c>
      <c r="F7" s="2">
        <v>14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28</v>
      </c>
      <c r="H7" s="2">
        <v>21</v>
      </c>
      <c r="I7" s="2">
        <f>LOOKUP(H7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68</v>
      </c>
      <c r="J7" s="5">
        <f t="shared" si="1"/>
        <v>16.059999999999999</v>
      </c>
      <c r="K7" s="2">
        <f>LOOKUP(J7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7" s="2">
        <f t="shared" si="2"/>
        <v>97</v>
      </c>
      <c r="M7" s="2">
        <v>4</v>
      </c>
      <c r="N7" s="3" t="str">
        <f t="shared" si="3"/>
        <v>Волкова Александра </v>
      </c>
      <c r="O7" s="1">
        <f t="shared" si="4"/>
        <v>16</v>
      </c>
      <c r="P7" s="18">
        <v>16.059999999999999</v>
      </c>
    </row>
    <row r="8" spans="1:16">
      <c r="A8" s="2">
        <f t="shared" si="0"/>
        <v>5</v>
      </c>
      <c r="B8" s="6" t="s">
        <v>112</v>
      </c>
      <c r="C8" s="7">
        <v>7</v>
      </c>
      <c r="D8" s="2" t="s">
        <v>95</v>
      </c>
      <c r="E8" s="2">
        <v>19</v>
      </c>
      <c r="F8" s="2">
        <v>6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12</v>
      </c>
      <c r="H8" s="2">
        <v>30</v>
      </c>
      <c r="I8" s="2">
        <f>LOOKUP(H8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80</v>
      </c>
      <c r="J8" s="5">
        <f t="shared" si="1"/>
        <v>16.100000000000001</v>
      </c>
      <c r="K8" s="2">
        <f>LOOKUP(J8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8" s="2">
        <f t="shared" si="2"/>
        <v>93</v>
      </c>
      <c r="M8" s="2">
        <v>5</v>
      </c>
      <c r="N8" s="3" t="str">
        <f t="shared" si="3"/>
        <v>Кирилова Ангелина</v>
      </c>
      <c r="O8" s="1">
        <f t="shared" si="4"/>
        <v>19</v>
      </c>
      <c r="P8" s="2">
        <v>16.100000000000001</v>
      </c>
    </row>
    <row r="9" spans="1:16">
      <c r="A9" s="2">
        <f t="shared" si="0"/>
        <v>6</v>
      </c>
      <c r="B9" s="6" t="s">
        <v>70</v>
      </c>
      <c r="C9" s="7">
        <v>8</v>
      </c>
      <c r="D9" s="2" t="s">
        <v>35</v>
      </c>
      <c r="E9" s="2">
        <v>20</v>
      </c>
      <c r="F9" s="2">
        <v>6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12</v>
      </c>
      <c r="H9" s="2">
        <v>27</v>
      </c>
      <c r="I9" s="2">
        <f>LOOKUP(H9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77</v>
      </c>
      <c r="J9" s="5">
        <f t="shared" si="1"/>
        <v>15.28</v>
      </c>
      <c r="K9" s="2">
        <f>LOOKUP(J9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9" s="2">
        <f t="shared" si="2"/>
        <v>90</v>
      </c>
      <c r="M9" s="2">
        <v>6</v>
      </c>
      <c r="N9" s="3" t="str">
        <f t="shared" si="3"/>
        <v>Рогова Валерия</v>
      </c>
      <c r="O9" s="1">
        <f t="shared" si="4"/>
        <v>20</v>
      </c>
      <c r="P9" s="2">
        <v>15.28</v>
      </c>
    </row>
    <row r="10" spans="1:16">
      <c r="A10" s="2">
        <f t="shared" si="0"/>
        <v>7</v>
      </c>
      <c r="B10" s="6" t="s">
        <v>84</v>
      </c>
      <c r="C10" s="7">
        <v>7</v>
      </c>
      <c r="D10" s="2" t="s">
        <v>35</v>
      </c>
      <c r="E10" s="2">
        <v>27</v>
      </c>
      <c r="F10" s="2">
        <v>0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0" s="2">
        <v>39</v>
      </c>
      <c r="I10" s="2">
        <f>LOOKUP(H10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89</v>
      </c>
      <c r="J10" s="5">
        <f t="shared" si="1"/>
        <v>13.54</v>
      </c>
      <c r="K10" s="2">
        <f>LOOKUP(J10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0" s="2">
        <f t="shared" si="2"/>
        <v>90</v>
      </c>
      <c r="M10" s="2">
        <v>7</v>
      </c>
      <c r="N10" s="3" t="str">
        <f t="shared" si="3"/>
        <v>Бурлакова Екатерина</v>
      </c>
      <c r="O10" s="1">
        <f t="shared" si="4"/>
        <v>27</v>
      </c>
      <c r="P10" s="2">
        <v>13.54</v>
      </c>
    </row>
    <row r="11" spans="1:16">
      <c r="A11" s="2">
        <f t="shared" si="0"/>
        <v>8</v>
      </c>
      <c r="B11" s="6" t="s">
        <v>81</v>
      </c>
      <c r="C11" s="7">
        <v>8</v>
      </c>
      <c r="D11" s="2" t="s">
        <v>35</v>
      </c>
      <c r="E11" s="2">
        <v>15</v>
      </c>
      <c r="F11" s="2">
        <v>7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14</v>
      </c>
      <c r="H11" s="2">
        <v>19</v>
      </c>
      <c r="I11" s="2">
        <f>LOOKUP(H11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64</v>
      </c>
      <c r="J11" s="5">
        <f t="shared" si="1"/>
        <v>11.57</v>
      </c>
      <c r="K11" s="2">
        <f>LOOKUP(J11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</v>
      </c>
      <c r="L11" s="2">
        <f t="shared" si="2"/>
        <v>80</v>
      </c>
      <c r="M11" s="2">
        <v>8</v>
      </c>
      <c r="N11" s="3" t="str">
        <f t="shared" si="3"/>
        <v>Харченко Мария </v>
      </c>
      <c r="O11" s="1">
        <f t="shared" si="4"/>
        <v>15</v>
      </c>
      <c r="P11" s="2">
        <v>11.57</v>
      </c>
    </row>
    <row r="12" spans="1:16">
      <c r="A12" s="2">
        <f t="shared" si="0"/>
        <v>9</v>
      </c>
      <c r="B12" s="6" t="s">
        <v>83</v>
      </c>
      <c r="C12" s="7">
        <v>8</v>
      </c>
      <c r="D12" s="2" t="s">
        <v>35</v>
      </c>
      <c r="E12" s="2">
        <v>13</v>
      </c>
      <c r="F12" s="2">
        <v>1</v>
      </c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2</v>
      </c>
      <c r="H12" s="2">
        <v>20</v>
      </c>
      <c r="I12" s="2">
        <f>LOOKUP(H12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12" s="5">
        <f t="shared" si="1"/>
        <v>9.02</v>
      </c>
      <c r="K12" s="2">
        <f>LOOKUP(J12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10</v>
      </c>
      <c r="L12" s="2">
        <f t="shared" si="2"/>
        <v>78</v>
      </c>
      <c r="M12" s="2">
        <v>9</v>
      </c>
      <c r="N12" s="3" t="str">
        <f t="shared" si="3"/>
        <v>Заложных Алеся </v>
      </c>
      <c r="O12" s="1">
        <f t="shared" si="4"/>
        <v>13</v>
      </c>
      <c r="P12" s="2">
        <v>9.02</v>
      </c>
    </row>
    <row r="13" spans="1:16">
      <c r="A13" s="2">
        <f t="shared" si="0"/>
        <v>10</v>
      </c>
      <c r="B13" s="19" t="s">
        <v>67</v>
      </c>
      <c r="C13" s="4">
        <v>9</v>
      </c>
      <c r="D13" s="2" t="s">
        <v>35</v>
      </c>
      <c r="E13" s="18">
        <v>14</v>
      </c>
      <c r="F13" s="2">
        <v>0</v>
      </c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3" s="2">
        <v>24</v>
      </c>
      <c r="I13" s="2">
        <f>LOOKUP(H13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74</v>
      </c>
      <c r="J13" s="5">
        <f t="shared" si="1"/>
        <v>12.37</v>
      </c>
      <c r="K13" s="2">
        <f>LOOKUP(J13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3" s="2">
        <f t="shared" si="2"/>
        <v>75</v>
      </c>
      <c r="M13" s="2">
        <v>10</v>
      </c>
      <c r="N13" s="3" t="str">
        <f t="shared" si="3"/>
        <v>Лепихина Мария </v>
      </c>
      <c r="O13" s="1">
        <f t="shared" si="4"/>
        <v>14</v>
      </c>
      <c r="P13" s="18">
        <v>12.37</v>
      </c>
    </row>
    <row r="14" spans="1:16">
      <c r="A14" s="2">
        <f t="shared" si="0"/>
        <v>11</v>
      </c>
      <c r="B14" s="6" t="s">
        <v>79</v>
      </c>
      <c r="C14" s="7">
        <v>8</v>
      </c>
      <c r="D14" s="2" t="s">
        <v>35</v>
      </c>
      <c r="E14" s="2">
        <v>8</v>
      </c>
      <c r="F14" s="2">
        <v>0</v>
      </c>
      <c r="G14" s="2">
        <f>LOOKUP(F14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4" s="2">
        <v>20</v>
      </c>
      <c r="I14" s="2">
        <f>LOOKUP(H14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14" s="5">
        <f t="shared" si="1"/>
        <v>9.5299999999999994</v>
      </c>
      <c r="K14" s="2">
        <f>LOOKUP(J14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</v>
      </c>
      <c r="L14" s="2">
        <f t="shared" si="2"/>
        <v>72</v>
      </c>
      <c r="M14" s="2">
        <v>11</v>
      </c>
      <c r="N14" s="3" t="str">
        <f t="shared" si="3"/>
        <v>Миронова Елизавета </v>
      </c>
      <c r="O14" s="1">
        <f t="shared" si="4"/>
        <v>8</v>
      </c>
      <c r="P14" s="2">
        <v>9.5299999999999994</v>
      </c>
    </row>
  </sheetData>
  <autoFilter ref="L1:L14">
    <sortState ref="A6:P15">
      <sortCondition descending="1" ref="L1:L15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A11" sqref="A11:XFD37"/>
    </sheetView>
  </sheetViews>
  <sheetFormatPr defaultRowHeight="15"/>
  <cols>
    <col min="1" max="1" width="4.5703125" customWidth="1"/>
    <col min="2" max="2" width="23.140625" customWidth="1"/>
    <col min="4" max="4" width="13.85546875" customWidth="1"/>
    <col min="5" max="5" width="9" customWidth="1"/>
    <col min="13" max="13" width="7.28515625" customWidth="1"/>
    <col min="14" max="14" width="33.5703125" customWidth="1"/>
    <col min="15" max="15" width="8.8554687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12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 t="shared" ref="A4:A10" si="0">M4</f>
        <v>1</v>
      </c>
      <c r="B4" s="6" t="s">
        <v>29</v>
      </c>
      <c r="C4" s="7"/>
      <c r="D4" s="10" t="s">
        <v>21</v>
      </c>
      <c r="E4" s="2">
        <v>50</v>
      </c>
      <c r="F4" s="2">
        <v>46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92</v>
      </c>
      <c r="H4" s="2">
        <v>33</v>
      </c>
      <c r="I4" s="2">
        <f>LOOKUP(H4,{0,1,2,3,4,5,6,7,8,9,10,11,12,13,14,15,16,17,18,19,20,21,22,23,24,25,26,27,28,29,30,31,32,33,34,35,36,37,38,39,40},{0,5,10,14,18,22,26,29,32,35,38,41,44,46,48,50,52,54,56,58,60,62,64,66,68,70,72,74,76,78,80,82,84,86,88,90,92,94,96,98,100})</f>
        <v>86</v>
      </c>
      <c r="J4" s="5">
        <f>P4-5</f>
        <v>20.43</v>
      </c>
      <c r="K4" s="2">
        <f>LOOKUP(J4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63</v>
      </c>
      <c r="L4" s="2">
        <f t="shared" ref="L4:L10" si="1">SUM(G4,I4,K4)</f>
        <v>241</v>
      </c>
      <c r="M4" s="2">
        <v>1</v>
      </c>
      <c r="N4" s="3" t="str">
        <f t="shared" ref="N4:N10" si="2">B4</f>
        <v>Овчинников Данил</v>
      </c>
      <c r="O4" s="1">
        <f t="shared" ref="O4:O10" si="3">E4</f>
        <v>50</v>
      </c>
      <c r="P4" s="2">
        <v>25.43</v>
      </c>
    </row>
    <row r="5" spans="1:16">
      <c r="A5" s="2">
        <f t="shared" si="0"/>
        <v>2</v>
      </c>
      <c r="B5" s="6" t="s">
        <v>88</v>
      </c>
      <c r="C5" s="7">
        <v>17</v>
      </c>
      <c r="D5" s="10" t="s">
        <v>89</v>
      </c>
      <c r="E5" s="2">
        <v>5</v>
      </c>
      <c r="F5" s="2">
        <v>34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68</v>
      </c>
      <c r="H5" s="2">
        <v>21</v>
      </c>
      <c r="I5" s="2">
        <f>LOOKUP(H5,{0,1,2,3,4,5,6,7,8,9,10,11,12,13,14,15,16,17,18,19,20,21,22,23,24,25,26,27,28,29,30,31,32,33,34,35,36,37,38,39,40},{0,5,10,14,18,22,26,29,32,35,38,41,44,46,48,50,52,54,56,58,60,62,64,66,68,70,72,74,76,78,80,82,84,86,88,90,92,94,96,98,100})</f>
        <v>62</v>
      </c>
      <c r="J5" s="5">
        <v>16.22</v>
      </c>
      <c r="K5" s="2">
        <f>LOOKUP(J5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84</v>
      </c>
      <c r="L5" s="2">
        <f t="shared" si="1"/>
        <v>214</v>
      </c>
      <c r="M5" s="2">
        <v>2</v>
      </c>
      <c r="N5" s="3" t="str">
        <f t="shared" si="2"/>
        <v>Ульянов Артем </v>
      </c>
      <c r="O5" s="1">
        <f t="shared" si="3"/>
        <v>5</v>
      </c>
      <c r="P5" s="2">
        <v>24.46</v>
      </c>
    </row>
    <row r="6" spans="1:16">
      <c r="A6" s="2">
        <f t="shared" si="0"/>
        <v>3</v>
      </c>
      <c r="B6" s="6" t="s">
        <v>90</v>
      </c>
      <c r="C6" s="7">
        <v>17</v>
      </c>
      <c r="D6" s="10" t="s">
        <v>89</v>
      </c>
      <c r="E6" s="2">
        <v>19</v>
      </c>
      <c r="F6" s="2">
        <v>22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44</v>
      </c>
      <c r="H6" s="2">
        <v>30</v>
      </c>
      <c r="I6" s="2">
        <f>LOOKUP(H6,{0,1,2,3,4,5,6,7,8,9,10,11,12,13,14,15,16,17,18,19,20,21,22,23,24,25,26,27,28,29,30,31,32,33,34,35,36,37,38,39,40},{0,5,10,14,18,22,26,29,32,35,38,41,44,46,48,50,52,54,56,58,60,62,64,66,68,70,72,74,76,78,80,82,84,86,88,90,92,94,96,98,100})</f>
        <v>80</v>
      </c>
      <c r="J6" s="5">
        <f>P6-5</f>
        <v>18.29</v>
      </c>
      <c r="K6" s="2">
        <f>LOOKUP(J6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73</v>
      </c>
      <c r="L6" s="2">
        <f t="shared" si="1"/>
        <v>197</v>
      </c>
      <c r="M6" s="2">
        <v>3</v>
      </c>
      <c r="N6" s="3" t="str">
        <f t="shared" si="2"/>
        <v>Кондрашин Алексей </v>
      </c>
      <c r="O6" s="1">
        <f t="shared" si="3"/>
        <v>19</v>
      </c>
      <c r="P6" s="2">
        <v>23.29</v>
      </c>
    </row>
    <row r="7" spans="1:16">
      <c r="A7" s="2">
        <f t="shared" si="0"/>
        <v>4</v>
      </c>
      <c r="B7" s="6" t="s">
        <v>102</v>
      </c>
      <c r="C7" s="7">
        <v>17</v>
      </c>
      <c r="D7" s="1" t="s">
        <v>98</v>
      </c>
      <c r="E7" s="2">
        <v>48</v>
      </c>
      <c r="F7" s="2">
        <v>38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76</v>
      </c>
      <c r="H7" s="2">
        <v>16</v>
      </c>
      <c r="I7" s="2">
        <f>LOOKUP(H7,{0,1,2,3,4,5,6,7,8,9,10,11,12,13,14,15,16,17,18,19,20,21,22,23,24,25,26,27,28,29,30,31,32,33,34,35,36,37,38,39,40},{0,5,10,14,18,22,26,29,32,35,38,41,44,46,48,50,52,54,56,58,60,62,64,66,68,70,72,74,76,78,80,82,84,86,88,90,92,94,96,98,100})</f>
        <v>52</v>
      </c>
      <c r="J7" s="5">
        <f>P7-5</f>
        <v>20.16</v>
      </c>
      <c r="K7" s="2">
        <f>LOOKUP(J7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65</v>
      </c>
      <c r="L7" s="2">
        <f t="shared" si="1"/>
        <v>193</v>
      </c>
      <c r="M7" s="2">
        <v>4</v>
      </c>
      <c r="N7" s="3" t="str">
        <f t="shared" si="2"/>
        <v>Матвеев Даниил</v>
      </c>
      <c r="O7" s="1">
        <f t="shared" si="3"/>
        <v>48</v>
      </c>
      <c r="P7" s="2">
        <v>25.16</v>
      </c>
    </row>
    <row r="8" spans="1:16">
      <c r="A8" s="2">
        <f t="shared" si="0"/>
        <v>5</v>
      </c>
      <c r="B8" s="19" t="s">
        <v>28</v>
      </c>
      <c r="C8" s="4"/>
      <c r="D8" s="1" t="s">
        <v>21</v>
      </c>
      <c r="E8" s="18">
        <v>13</v>
      </c>
      <c r="F8" s="2">
        <v>31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62</v>
      </c>
      <c r="H8" s="2">
        <v>17</v>
      </c>
      <c r="I8" s="2">
        <f>LOOKUP(H8,{0,1,2,3,4,5,6,7,8,9,10,11,12,13,14,15,16,17,18,19,20,21,22,23,24,25,26,27,28,29,30,31,32,33,34,35,36,37,38,39,40},{0,5,10,14,18,22,26,29,32,35,38,41,44,46,48,50,52,54,56,58,60,62,64,66,68,70,72,74,76,78,80,82,84,86,88,90,92,94,96,98,100})</f>
        <v>54</v>
      </c>
      <c r="J8" s="5">
        <v>20</v>
      </c>
      <c r="K8" s="2">
        <f>LOOKUP(J8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66</v>
      </c>
      <c r="L8" s="2">
        <f t="shared" si="1"/>
        <v>182</v>
      </c>
      <c r="M8" s="2">
        <v>5</v>
      </c>
      <c r="N8" s="3" t="str">
        <f t="shared" si="2"/>
        <v>Соболев Роман</v>
      </c>
      <c r="O8" s="1">
        <f t="shared" si="3"/>
        <v>13</v>
      </c>
      <c r="P8" s="18">
        <v>21</v>
      </c>
    </row>
    <row r="9" spans="1:16">
      <c r="A9" s="2">
        <f t="shared" si="0"/>
        <v>6</v>
      </c>
      <c r="B9" s="19" t="s">
        <v>48</v>
      </c>
      <c r="C9" s="4">
        <v>16</v>
      </c>
      <c r="D9" s="11" t="s">
        <v>35</v>
      </c>
      <c r="E9" s="18">
        <v>24</v>
      </c>
      <c r="F9" s="2">
        <v>27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54</v>
      </c>
      <c r="H9" s="2">
        <v>15</v>
      </c>
      <c r="I9" s="2">
        <f>LOOKUP(H9,{0,1,2,3,4,5,6,7,8,9,10,11,12,13,14,15,16,17,18,19,20,21,22,23,24,25,26,27,28,29,30,31,32,33,34,35,36,37,38,39,40},{0,5,10,14,18,22,26,29,32,35,38,41,44,46,48,50,52,54,56,58,60,62,64,66,68,70,72,74,76,78,80,82,84,86,88,90,92,94,96,98,100})</f>
        <v>50</v>
      </c>
      <c r="J9" s="5">
        <f>P9-5</f>
        <v>18.34</v>
      </c>
      <c r="K9" s="2">
        <f>LOOKUP(J9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73</v>
      </c>
      <c r="L9" s="2">
        <f t="shared" si="1"/>
        <v>177</v>
      </c>
      <c r="M9" s="2">
        <v>6</v>
      </c>
      <c r="N9" s="3" t="str">
        <f t="shared" si="2"/>
        <v>Хмелев Алексей</v>
      </c>
      <c r="O9" s="1">
        <f t="shared" si="3"/>
        <v>24</v>
      </c>
      <c r="P9" s="2">
        <v>23.34</v>
      </c>
    </row>
    <row r="10" spans="1:16">
      <c r="A10" s="2">
        <f t="shared" si="0"/>
        <v>7</v>
      </c>
      <c r="B10" s="6" t="s">
        <v>30</v>
      </c>
      <c r="C10" s="7"/>
      <c r="D10" s="11" t="s">
        <v>21</v>
      </c>
      <c r="E10" s="2">
        <v>39</v>
      </c>
      <c r="F10" s="2">
        <v>43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86</v>
      </c>
      <c r="H10" s="2">
        <v>20</v>
      </c>
      <c r="I10" s="2">
        <f>LOOKUP(H10,{0,1,2,3,4,5,6,7,8,9,10,11,12,13,14,15,16,17,18,19,20,21,22,23,24,25,26,27,28,29,30,31,32,33,34,35,36,37,38,39,40},{0,5,10,14,18,22,26,29,32,35,38,41,44,46,48,50,52,54,56,58,60,62,64,66,68,70,72,74,76,78,80,82,84,86,88,90,92,94,96,98,100})</f>
        <v>60</v>
      </c>
      <c r="J10" s="5">
        <f>P10-5</f>
        <v>29.43</v>
      </c>
      <c r="K10" s="2">
        <f>LOOKUP(J10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29</v>
      </c>
      <c r="L10" s="2">
        <f t="shared" si="1"/>
        <v>175</v>
      </c>
      <c r="M10" s="2">
        <v>7</v>
      </c>
      <c r="N10" s="3" t="str">
        <f t="shared" si="2"/>
        <v>Боровских Андрей</v>
      </c>
      <c r="O10" s="1">
        <f t="shared" si="3"/>
        <v>39</v>
      </c>
      <c r="P10" s="2">
        <v>34.43</v>
      </c>
    </row>
  </sheetData>
  <autoFilter ref="L1:L10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B4" sqref="B4"/>
    </sheetView>
  </sheetViews>
  <sheetFormatPr defaultRowHeight="15"/>
  <cols>
    <col min="1" max="1" width="4.42578125" customWidth="1"/>
    <col min="2" max="2" width="33.28515625" customWidth="1"/>
    <col min="5" max="5" width="9.85546875" customWidth="1"/>
    <col min="13" max="13" width="7.28515625" customWidth="1"/>
    <col min="14" max="14" width="29.85546875" customWidth="1"/>
    <col min="15" max="15" width="9.710937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11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13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>M4</f>
        <v>1</v>
      </c>
      <c r="B4" s="6" t="s">
        <v>134</v>
      </c>
      <c r="C4" s="7">
        <v>18</v>
      </c>
      <c r="D4" s="1" t="s">
        <v>98</v>
      </c>
      <c r="E4" s="2">
        <v>43</v>
      </c>
      <c r="F4" s="2">
        <v>38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4" s="2">
        <v>30</v>
      </c>
      <c r="I4" s="2">
        <f>LOOKUP(H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45</v>
      </c>
      <c r="J4" s="5">
        <f>P4-6</f>
        <v>14.579999999999998</v>
      </c>
      <c r="K4" s="2">
        <f>LOOKUP(J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41</v>
      </c>
      <c r="L4" s="2">
        <f>SUM(G4,I4,K4)</f>
        <v>162</v>
      </c>
      <c r="M4" s="2">
        <v>1</v>
      </c>
      <c r="N4" s="3" t="str">
        <f>B4</f>
        <v>Старкова Юля</v>
      </c>
      <c r="O4" s="1">
        <f>E4</f>
        <v>43</v>
      </c>
      <c r="P4" s="2">
        <v>20.58</v>
      </c>
    </row>
    <row r="5" spans="1:16">
      <c r="A5" s="2">
        <f>M5</f>
        <v>2</v>
      </c>
      <c r="B5" s="6" t="s">
        <v>104</v>
      </c>
      <c r="C5" s="7">
        <v>18</v>
      </c>
      <c r="D5" s="2" t="s">
        <v>98</v>
      </c>
      <c r="E5" s="2">
        <v>32</v>
      </c>
      <c r="F5" s="2">
        <v>40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80</v>
      </c>
      <c r="H5" s="2">
        <v>29</v>
      </c>
      <c r="I5" s="2">
        <f>LOOKUP(H5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44</v>
      </c>
      <c r="J5" s="5">
        <f>P5-6</f>
        <v>18.41</v>
      </c>
      <c r="K5" s="2">
        <f>LOOKUP(J5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24</v>
      </c>
      <c r="L5" s="2">
        <f>SUM(G5,I5,K5)</f>
        <v>148</v>
      </c>
      <c r="M5" s="2">
        <v>2</v>
      </c>
      <c r="N5" s="3" t="str">
        <f>B5</f>
        <v>Квашнина Дарья</v>
      </c>
      <c r="O5" s="1">
        <f>E5</f>
        <v>32</v>
      </c>
      <c r="P5" s="2">
        <v>24.41</v>
      </c>
    </row>
    <row r="6" spans="1:16">
      <c r="A6" s="2">
        <f>M6</f>
        <v>3</v>
      </c>
      <c r="B6" s="19" t="s">
        <v>125</v>
      </c>
      <c r="C6" s="4">
        <v>35</v>
      </c>
      <c r="D6" s="18"/>
      <c r="E6" s="18">
        <v>3</v>
      </c>
      <c r="F6" s="2">
        <v>43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86</v>
      </c>
      <c r="H6" s="2">
        <v>30</v>
      </c>
      <c r="I6" s="2">
        <f>LOOKUP(H6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45</v>
      </c>
      <c r="J6" s="5">
        <f>P6-6</f>
        <v>20.39</v>
      </c>
      <c r="K6" s="2">
        <f>LOOKUP(J6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17</v>
      </c>
      <c r="L6" s="2">
        <f>SUM(G6,I6,K6)</f>
        <v>148</v>
      </c>
      <c r="M6" s="2">
        <v>3</v>
      </c>
      <c r="N6" s="3" t="str">
        <f>B6</f>
        <v>Машковцева Светлана</v>
      </c>
      <c r="O6" s="1">
        <f>E6</f>
        <v>3</v>
      </c>
      <c r="P6" s="2">
        <v>26.39</v>
      </c>
    </row>
    <row r="7" spans="1:16">
      <c r="A7" s="2">
        <f>M7</f>
        <v>4</v>
      </c>
      <c r="B7" s="6" t="s">
        <v>124</v>
      </c>
      <c r="C7" s="7">
        <v>20</v>
      </c>
      <c r="D7" s="2">
        <v>58</v>
      </c>
      <c r="E7" s="2">
        <v>17</v>
      </c>
      <c r="F7" s="2">
        <v>38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7" s="2">
        <v>25</v>
      </c>
      <c r="I7" s="2">
        <f>LOOKUP(H7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40</v>
      </c>
      <c r="J7" s="5">
        <f>P7-6</f>
        <v>17.190000000000001</v>
      </c>
      <c r="K7" s="2">
        <f>LOOKUP(J7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29</v>
      </c>
      <c r="L7" s="2">
        <f>SUM(G7,I7,K7)</f>
        <v>145</v>
      </c>
      <c r="M7" s="2">
        <v>4</v>
      </c>
      <c r="N7" s="3" t="str">
        <f>B7</f>
        <v>Иванова Софья</v>
      </c>
      <c r="O7" s="1">
        <f>E7</f>
        <v>17</v>
      </c>
      <c r="P7" s="2">
        <v>23.19</v>
      </c>
    </row>
    <row r="8" spans="1:16">
      <c r="A8" s="2">
        <f>M8</f>
        <v>5</v>
      </c>
      <c r="B8" s="6" t="s">
        <v>119</v>
      </c>
      <c r="C8" s="7">
        <v>40</v>
      </c>
      <c r="D8" s="2" t="s">
        <v>120</v>
      </c>
      <c r="E8" s="2">
        <v>9</v>
      </c>
      <c r="F8" s="2">
        <v>39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78</v>
      </c>
      <c r="H8" s="2">
        <v>10</v>
      </c>
      <c r="I8" s="2">
        <f>LOOKUP(H8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20</v>
      </c>
      <c r="J8" s="5">
        <f>P8-6</f>
        <v>13.579999999999998</v>
      </c>
      <c r="K8" s="2">
        <f>LOOKUP(J8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46</v>
      </c>
      <c r="L8" s="2">
        <f>SUM(G8,I8,K8)</f>
        <v>144</v>
      </c>
      <c r="M8" s="2">
        <v>5</v>
      </c>
      <c r="N8" s="3" t="str">
        <f>B8</f>
        <v>Кадочникова Анастасия</v>
      </c>
      <c r="O8" s="1">
        <f>E8</f>
        <v>9</v>
      </c>
      <c r="P8" s="2">
        <v>19.579999999999998</v>
      </c>
    </row>
  </sheetData>
  <autoFilter ref="L1:L8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D5" sqref="D5"/>
    </sheetView>
  </sheetViews>
  <sheetFormatPr defaultRowHeight="15"/>
  <cols>
    <col min="1" max="1" width="4.28515625" customWidth="1"/>
    <col min="2" max="2" width="24.140625" customWidth="1"/>
    <col min="3" max="3" width="8" customWidth="1"/>
    <col min="4" max="4" width="14.140625" customWidth="1"/>
    <col min="5" max="5" width="7.7109375" customWidth="1"/>
    <col min="13" max="13" width="7.85546875" customWidth="1"/>
    <col min="14" max="14" width="28.85546875" customWidth="1"/>
    <col min="15" max="15" width="7" customWidth="1"/>
    <col min="16" max="16" width="13.1406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5" t="s">
        <v>1</v>
      </c>
      <c r="O1" s="25" t="s">
        <v>16</v>
      </c>
      <c r="P1" s="25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12</v>
      </c>
      <c r="K2" s="23"/>
      <c r="L2" s="23"/>
      <c r="M2" s="23"/>
      <c r="N2" s="26"/>
      <c r="O2" s="26"/>
      <c r="P2" s="26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7"/>
      <c r="O3" s="27"/>
      <c r="P3" s="27"/>
    </row>
    <row r="4" spans="1:16" ht="14.25" customHeight="1">
      <c r="A4" s="2">
        <f t="shared" ref="A4:A11" si="0">M4</f>
        <v>1</v>
      </c>
      <c r="B4" s="6" t="s">
        <v>132</v>
      </c>
      <c r="C4" s="7">
        <v>20</v>
      </c>
      <c r="D4" s="2" t="s">
        <v>135</v>
      </c>
      <c r="E4" s="2">
        <v>57</v>
      </c>
      <c r="F4" s="2">
        <v>46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92</v>
      </c>
      <c r="H4" s="2">
        <v>23</v>
      </c>
      <c r="I4" s="2">
        <f>LOOKUP(H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56</v>
      </c>
      <c r="J4" s="5">
        <f t="shared" ref="J4:J11" si="1">P4-7</f>
        <v>16.12</v>
      </c>
      <c r="K4" s="2">
        <f>LOOKUP(J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64</v>
      </c>
      <c r="L4" s="2">
        <f t="shared" ref="L4:L11" si="2">SUM(G4,I4,K4)</f>
        <v>212</v>
      </c>
      <c r="M4" s="2">
        <v>1</v>
      </c>
      <c r="N4" s="3" t="str">
        <f t="shared" ref="N4:N11" si="3">B4</f>
        <v>Киренкин Сергей</v>
      </c>
      <c r="O4" s="2">
        <f t="shared" ref="O4:O11" si="4">E4</f>
        <v>57</v>
      </c>
      <c r="P4" s="2">
        <v>23.12</v>
      </c>
    </row>
    <row r="5" spans="1:16">
      <c r="A5" s="2">
        <f t="shared" si="0"/>
        <v>2</v>
      </c>
      <c r="B5" s="19" t="s">
        <v>126</v>
      </c>
      <c r="C5" s="4"/>
      <c r="D5" s="11" t="s">
        <v>127</v>
      </c>
      <c r="E5" s="18">
        <v>1</v>
      </c>
      <c r="F5" s="2">
        <v>43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86</v>
      </c>
      <c r="H5" s="2">
        <v>20</v>
      </c>
      <c r="I5" s="2">
        <f>LOOKUP(H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50</v>
      </c>
      <c r="J5" s="5">
        <f t="shared" si="1"/>
        <v>15.239999999999998</v>
      </c>
      <c r="K5" s="2">
        <f>LOOKUP(J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72</v>
      </c>
      <c r="L5" s="2">
        <f t="shared" si="2"/>
        <v>208</v>
      </c>
      <c r="M5" s="2">
        <v>2</v>
      </c>
      <c r="N5" s="3" t="str">
        <f t="shared" si="3"/>
        <v>Кудрин Олег</v>
      </c>
      <c r="O5" s="2">
        <f t="shared" si="4"/>
        <v>1</v>
      </c>
      <c r="P5" s="18">
        <v>22.24</v>
      </c>
    </row>
    <row r="6" spans="1:16">
      <c r="A6" s="2">
        <f t="shared" si="0"/>
        <v>3</v>
      </c>
      <c r="B6" s="6" t="s">
        <v>110</v>
      </c>
      <c r="C6" s="7">
        <v>22</v>
      </c>
      <c r="D6" s="2" t="s">
        <v>111</v>
      </c>
      <c r="E6" s="2">
        <v>56</v>
      </c>
      <c r="F6" s="2">
        <v>33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66</v>
      </c>
      <c r="H6" s="2">
        <v>27</v>
      </c>
      <c r="I6" s="2">
        <f>LOOKUP(H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64</v>
      </c>
      <c r="J6" s="5">
        <f t="shared" si="1"/>
        <v>16.39</v>
      </c>
      <c r="K6" s="2">
        <f>LOOKUP(J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61</v>
      </c>
      <c r="L6" s="2">
        <f t="shared" si="2"/>
        <v>191</v>
      </c>
      <c r="M6" s="2">
        <v>3</v>
      </c>
      <c r="N6" s="3" t="str">
        <f t="shared" si="3"/>
        <v>Баймулин Рудольф</v>
      </c>
      <c r="O6" s="2">
        <f t="shared" si="4"/>
        <v>56</v>
      </c>
      <c r="P6" s="2">
        <v>23.39</v>
      </c>
    </row>
    <row r="7" spans="1:16">
      <c r="A7" s="2">
        <f t="shared" si="0"/>
        <v>4</v>
      </c>
      <c r="B7" s="6" t="s">
        <v>128</v>
      </c>
      <c r="C7" s="7">
        <v>25</v>
      </c>
      <c r="D7" s="2" t="s">
        <v>129</v>
      </c>
      <c r="E7" s="2">
        <v>54</v>
      </c>
      <c r="F7" s="2">
        <v>38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7" s="2">
        <v>21</v>
      </c>
      <c r="I7" s="2">
        <f>LOOKUP(H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52</v>
      </c>
      <c r="J7" s="5">
        <f t="shared" si="1"/>
        <v>16.46</v>
      </c>
      <c r="K7" s="2">
        <f>LOOKUP(J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60</v>
      </c>
      <c r="L7" s="2">
        <f t="shared" si="2"/>
        <v>188</v>
      </c>
      <c r="M7" s="2">
        <v>4</v>
      </c>
      <c r="N7" s="3" t="str">
        <f t="shared" si="3"/>
        <v>Кошелев Данил</v>
      </c>
      <c r="O7" s="2">
        <f t="shared" si="4"/>
        <v>54</v>
      </c>
      <c r="P7" s="2">
        <v>23.46</v>
      </c>
    </row>
    <row r="8" spans="1:16">
      <c r="A8" s="2">
        <f t="shared" si="0"/>
        <v>5</v>
      </c>
      <c r="B8" s="3" t="s">
        <v>94</v>
      </c>
      <c r="C8" s="4">
        <v>18</v>
      </c>
      <c r="D8" s="1" t="s">
        <v>89</v>
      </c>
      <c r="E8" s="1">
        <v>27</v>
      </c>
      <c r="F8" s="2">
        <v>38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8" s="2">
        <v>16</v>
      </c>
      <c r="I8" s="2">
        <f>LOOKUP(H8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42</v>
      </c>
      <c r="J8" s="5">
        <f t="shared" si="1"/>
        <v>18.52</v>
      </c>
      <c r="K8" s="2">
        <f>LOOKUP(J8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45</v>
      </c>
      <c r="L8" s="2">
        <f t="shared" si="2"/>
        <v>163</v>
      </c>
      <c r="M8" s="2">
        <v>5</v>
      </c>
      <c r="N8" s="3" t="str">
        <f t="shared" si="3"/>
        <v>Шумков Дмитрий</v>
      </c>
      <c r="O8" s="2">
        <f t="shared" si="4"/>
        <v>27</v>
      </c>
      <c r="P8" s="1">
        <v>25.52</v>
      </c>
    </row>
    <row r="9" spans="1:16">
      <c r="A9" s="2">
        <f t="shared" si="0"/>
        <v>6</v>
      </c>
      <c r="B9" s="6" t="s">
        <v>130</v>
      </c>
      <c r="C9" s="7">
        <v>25</v>
      </c>
      <c r="D9" s="2" t="s">
        <v>131</v>
      </c>
      <c r="E9" s="2">
        <v>55</v>
      </c>
      <c r="F9" s="2">
        <v>39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78</v>
      </c>
      <c r="H9" s="2">
        <v>14</v>
      </c>
      <c r="I9" s="2">
        <f>LOOKUP(H9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38</v>
      </c>
      <c r="J9" s="5">
        <f t="shared" si="1"/>
        <v>18.38</v>
      </c>
      <c r="K9" s="2">
        <f>LOOKUP(J9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47</v>
      </c>
      <c r="L9" s="2">
        <f t="shared" si="2"/>
        <v>163</v>
      </c>
      <c r="M9" s="2">
        <v>6</v>
      </c>
      <c r="N9" s="3" t="str">
        <f t="shared" si="3"/>
        <v>Капустин Алексей</v>
      </c>
      <c r="O9" s="2">
        <f t="shared" si="4"/>
        <v>55</v>
      </c>
      <c r="P9" s="2">
        <v>25.38</v>
      </c>
    </row>
    <row r="10" spans="1:16">
      <c r="A10" s="2">
        <f t="shared" si="0"/>
        <v>7</v>
      </c>
      <c r="B10" s="6" t="s">
        <v>93</v>
      </c>
      <c r="C10" s="7">
        <v>18</v>
      </c>
      <c r="D10" s="18" t="s">
        <v>89</v>
      </c>
      <c r="E10" s="2">
        <v>25</v>
      </c>
      <c r="F10" s="2">
        <v>35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70</v>
      </c>
      <c r="H10" s="2">
        <v>24</v>
      </c>
      <c r="I10" s="2">
        <f>LOOKUP(H10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58</v>
      </c>
      <c r="J10" s="5">
        <f t="shared" si="1"/>
        <v>26.18</v>
      </c>
      <c r="K10" s="2">
        <f>LOOKUP(J10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22</v>
      </c>
      <c r="L10" s="2">
        <f t="shared" si="2"/>
        <v>150</v>
      </c>
      <c r="M10" s="2">
        <v>7</v>
      </c>
      <c r="N10" s="3" t="str">
        <f t="shared" si="3"/>
        <v>Калужин Вадим </v>
      </c>
      <c r="O10" s="2">
        <f t="shared" si="4"/>
        <v>25</v>
      </c>
      <c r="P10" s="2">
        <v>33.18</v>
      </c>
    </row>
    <row r="11" spans="1:16">
      <c r="A11" s="2">
        <f t="shared" si="0"/>
        <v>8</v>
      </c>
      <c r="B11" s="6" t="s">
        <v>92</v>
      </c>
      <c r="C11" s="7">
        <v>18</v>
      </c>
      <c r="D11" s="18" t="s">
        <v>89</v>
      </c>
      <c r="E11" s="2">
        <v>53</v>
      </c>
      <c r="F11" s="2">
        <v>6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12</v>
      </c>
      <c r="H11" s="2">
        <v>11</v>
      </c>
      <c r="I11" s="2">
        <f>LOOKUP(H11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31</v>
      </c>
      <c r="J11" s="5">
        <f t="shared" si="1"/>
        <v>21.03</v>
      </c>
      <c r="K11" s="2">
        <f>LOOKUP(J11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36</v>
      </c>
      <c r="L11" s="2">
        <f t="shared" si="2"/>
        <v>79</v>
      </c>
      <c r="M11" s="2">
        <v>8</v>
      </c>
      <c r="N11" s="3" t="str">
        <f t="shared" si="3"/>
        <v>Засыпкин Иван </v>
      </c>
      <c r="O11" s="2">
        <f t="shared" si="4"/>
        <v>53</v>
      </c>
      <c r="P11" s="2">
        <v>28.03</v>
      </c>
    </row>
  </sheetData>
  <autoFilter ref="L1:L11">
    <sortState ref="A6:P37">
      <sortCondition descending="1" ref="L1:L26"/>
    </sortState>
  </autoFilter>
  <mergeCells count="14">
    <mergeCell ref="P1:P3"/>
    <mergeCell ref="O1:O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P39" sqref="P39"/>
    </sheetView>
  </sheetViews>
  <sheetFormatPr defaultRowHeight="15"/>
  <cols>
    <col min="1" max="1" width="4.85546875" customWidth="1"/>
    <col min="2" max="2" width="31.140625" customWidth="1"/>
    <col min="3" max="3" width="7.7109375" customWidth="1"/>
    <col min="13" max="13" width="7.7109375" customWidth="1"/>
    <col min="14" max="14" width="29" customWidth="1"/>
  </cols>
  <sheetData>
    <row r="1" spans="1:16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12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8" t="s">
        <v>8</v>
      </c>
      <c r="G3" s="8" t="s">
        <v>9</v>
      </c>
      <c r="H3" s="8" t="s">
        <v>8</v>
      </c>
      <c r="I3" s="8" t="s">
        <v>9</v>
      </c>
      <c r="J3" s="8" t="s">
        <v>8</v>
      </c>
      <c r="K3" s="8" t="s">
        <v>9</v>
      </c>
      <c r="L3" s="23"/>
      <c r="M3" s="23"/>
      <c r="N3" s="23"/>
      <c r="O3" s="23"/>
      <c r="P3" s="23"/>
    </row>
    <row r="4" spans="1:16">
      <c r="A4" s="2">
        <f t="shared" ref="A4:A26" si="0">M4</f>
        <v>0</v>
      </c>
      <c r="B4" s="6"/>
      <c r="C4" s="7"/>
      <c r="D4" s="2"/>
      <c r="E4" s="2"/>
      <c r="F4" s="2"/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4" s="2"/>
      <c r="I4" s="2">
        <f>LOOKUP(H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4" s="5">
        <f>P4-7</f>
        <v>-7</v>
      </c>
      <c r="K4" s="2">
        <f>LOOKUP(J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4" s="2">
        <f t="shared" ref="L4:L26" si="1">SUM(G4,I4,K4)</f>
        <v>0</v>
      </c>
      <c r="M4" s="2"/>
      <c r="N4" s="3">
        <f t="shared" ref="N4:N26" si="2">B4</f>
        <v>0</v>
      </c>
      <c r="O4" s="2">
        <f>E4</f>
        <v>0</v>
      </c>
      <c r="P4" s="2"/>
    </row>
    <row r="5" spans="1:16">
      <c r="A5" s="2">
        <f t="shared" si="0"/>
        <v>0</v>
      </c>
      <c r="B5" s="6"/>
      <c r="C5" s="7"/>
      <c r="D5" s="2"/>
      <c r="E5" s="2"/>
      <c r="F5" s="2"/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5" s="2"/>
      <c r="I5" s="2">
        <f>LOOKUP(H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5" s="5">
        <f t="shared" ref="J5:J26" si="3">P5-7</f>
        <v>-7</v>
      </c>
      <c r="K5" s="2">
        <f>LOOKUP(J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5" s="2">
        <f t="shared" si="1"/>
        <v>0</v>
      </c>
      <c r="M5" s="2"/>
      <c r="N5" s="3">
        <f t="shared" si="2"/>
        <v>0</v>
      </c>
      <c r="O5" s="2">
        <f t="shared" ref="O5:O26" si="4">E5</f>
        <v>0</v>
      </c>
      <c r="P5" s="2"/>
    </row>
    <row r="6" spans="1:16">
      <c r="A6" s="2">
        <f t="shared" si="0"/>
        <v>0</v>
      </c>
      <c r="B6" s="3"/>
      <c r="C6" s="4"/>
      <c r="D6" s="8"/>
      <c r="E6" s="8"/>
      <c r="F6" s="2"/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6" s="2"/>
      <c r="I6" s="2">
        <f>LOOKUP(H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6" s="5">
        <f t="shared" si="3"/>
        <v>-7</v>
      </c>
      <c r="K6" s="2">
        <f>LOOKUP(J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6" s="2">
        <f t="shared" si="1"/>
        <v>0</v>
      </c>
      <c r="M6" s="2"/>
      <c r="N6" s="3">
        <f t="shared" si="2"/>
        <v>0</v>
      </c>
      <c r="O6" s="2">
        <f t="shared" si="4"/>
        <v>0</v>
      </c>
      <c r="P6" s="8"/>
    </row>
    <row r="7" spans="1:16">
      <c r="A7" s="2">
        <f t="shared" si="0"/>
        <v>0</v>
      </c>
      <c r="B7" s="6"/>
      <c r="C7" s="7"/>
      <c r="D7" s="2"/>
      <c r="E7" s="2"/>
      <c r="F7" s="2"/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7" s="2"/>
      <c r="I7" s="2">
        <f>LOOKUP(H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7" s="5">
        <f t="shared" si="3"/>
        <v>-7</v>
      </c>
      <c r="K7" s="2">
        <f>LOOKUP(J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7" s="2">
        <f t="shared" si="1"/>
        <v>0</v>
      </c>
      <c r="M7" s="2"/>
      <c r="N7" s="3">
        <f t="shared" si="2"/>
        <v>0</v>
      </c>
      <c r="O7" s="2">
        <f t="shared" si="4"/>
        <v>0</v>
      </c>
      <c r="P7" s="2"/>
    </row>
    <row r="8" spans="1:16">
      <c r="A8" s="2">
        <f t="shared" si="0"/>
        <v>0</v>
      </c>
      <c r="B8" s="3"/>
      <c r="C8" s="4"/>
      <c r="D8" s="8"/>
      <c r="E8" s="8"/>
      <c r="F8" s="2"/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8" s="2"/>
      <c r="I8" s="2">
        <f>LOOKUP(H8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8" s="5">
        <f t="shared" si="3"/>
        <v>-7</v>
      </c>
      <c r="K8" s="2">
        <f>LOOKUP(J8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8" s="2">
        <f t="shared" si="1"/>
        <v>0</v>
      </c>
      <c r="M8" s="2"/>
      <c r="N8" s="3">
        <f t="shared" si="2"/>
        <v>0</v>
      </c>
      <c r="O8" s="2">
        <f t="shared" si="4"/>
        <v>0</v>
      </c>
      <c r="P8" s="8"/>
    </row>
    <row r="9" spans="1:16">
      <c r="A9" s="2">
        <f t="shared" si="0"/>
        <v>0</v>
      </c>
      <c r="B9" s="6"/>
      <c r="C9" s="7"/>
      <c r="D9" s="2"/>
      <c r="E9" s="2"/>
      <c r="F9" s="2"/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9" s="2"/>
      <c r="I9" s="2">
        <f>LOOKUP(H9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9" s="5">
        <f t="shared" si="3"/>
        <v>-7</v>
      </c>
      <c r="K9" s="2">
        <f>LOOKUP(J9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9" s="2">
        <f t="shared" si="1"/>
        <v>0</v>
      </c>
      <c r="M9" s="2"/>
      <c r="N9" s="3">
        <f t="shared" si="2"/>
        <v>0</v>
      </c>
      <c r="O9" s="2">
        <f t="shared" si="4"/>
        <v>0</v>
      </c>
      <c r="P9" s="2"/>
    </row>
    <row r="10" spans="1:16">
      <c r="A10" s="2">
        <f t="shared" si="0"/>
        <v>0</v>
      </c>
      <c r="B10" s="6"/>
      <c r="C10" s="7"/>
      <c r="D10" s="2"/>
      <c r="E10" s="2"/>
      <c r="F10" s="2"/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0" s="2"/>
      <c r="I10" s="2">
        <f>LOOKUP(H10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0" s="5">
        <f t="shared" si="3"/>
        <v>-7</v>
      </c>
      <c r="K10" s="2">
        <f>LOOKUP(J10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0" s="2">
        <f t="shared" si="1"/>
        <v>0</v>
      </c>
      <c r="M10" s="2"/>
      <c r="N10" s="3">
        <f t="shared" si="2"/>
        <v>0</v>
      </c>
      <c r="O10" s="2">
        <f t="shared" si="4"/>
        <v>0</v>
      </c>
      <c r="P10" s="2"/>
    </row>
    <row r="11" spans="1:16">
      <c r="A11" s="2">
        <f t="shared" si="0"/>
        <v>0</v>
      </c>
      <c r="B11" s="6"/>
      <c r="C11" s="7"/>
      <c r="D11" s="2"/>
      <c r="E11" s="2"/>
      <c r="F11" s="2"/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1" s="2"/>
      <c r="I11" s="2">
        <f>LOOKUP(H11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1" s="5">
        <f t="shared" si="3"/>
        <v>-7</v>
      </c>
      <c r="K11" s="2">
        <f>LOOKUP(J11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1" s="2">
        <f t="shared" si="1"/>
        <v>0</v>
      </c>
      <c r="M11" s="2"/>
      <c r="N11" s="3">
        <f t="shared" si="2"/>
        <v>0</v>
      </c>
      <c r="O11" s="2">
        <f t="shared" si="4"/>
        <v>0</v>
      </c>
      <c r="P11" s="2"/>
    </row>
    <row r="12" spans="1:16">
      <c r="A12" s="2">
        <f t="shared" si="0"/>
        <v>0</v>
      </c>
      <c r="B12" s="3"/>
      <c r="C12" s="4"/>
      <c r="D12" s="8"/>
      <c r="E12" s="8"/>
      <c r="F12" s="2"/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2" s="2"/>
      <c r="I12" s="2">
        <f>LOOKUP(H12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2" s="5">
        <f t="shared" si="3"/>
        <v>-7</v>
      </c>
      <c r="K12" s="2">
        <f>LOOKUP(J12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2" s="2">
        <f t="shared" si="1"/>
        <v>0</v>
      </c>
      <c r="M12" s="2"/>
      <c r="N12" s="3">
        <f t="shared" si="2"/>
        <v>0</v>
      </c>
      <c r="O12" s="2">
        <f t="shared" si="4"/>
        <v>0</v>
      </c>
      <c r="P12" s="8"/>
    </row>
    <row r="13" spans="1:16">
      <c r="A13" s="2">
        <f t="shared" si="0"/>
        <v>0</v>
      </c>
      <c r="B13" s="6"/>
      <c r="C13" s="7"/>
      <c r="D13" s="2"/>
      <c r="E13" s="2"/>
      <c r="F13" s="2"/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3" s="2"/>
      <c r="I13" s="2">
        <f>LOOKUP(H13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3" s="5">
        <f t="shared" si="3"/>
        <v>-7</v>
      </c>
      <c r="K13" s="2">
        <f>LOOKUP(J13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3" s="2">
        <f t="shared" si="1"/>
        <v>0</v>
      </c>
      <c r="M13" s="2"/>
      <c r="N13" s="3">
        <f t="shared" si="2"/>
        <v>0</v>
      </c>
      <c r="O13" s="2">
        <f t="shared" si="4"/>
        <v>0</v>
      </c>
      <c r="P13" s="2"/>
    </row>
    <row r="14" spans="1:16">
      <c r="A14" s="2">
        <f t="shared" si="0"/>
        <v>0</v>
      </c>
      <c r="B14" s="6"/>
      <c r="C14" s="7"/>
      <c r="D14" s="2"/>
      <c r="E14" s="2"/>
      <c r="F14" s="2"/>
      <c r="G14" s="2">
        <f>LOOKUP(F14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4" s="2"/>
      <c r="I14" s="2">
        <f>LOOKUP(H14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4" s="5">
        <f t="shared" si="3"/>
        <v>-7</v>
      </c>
      <c r="K14" s="2">
        <f>LOOKUP(J14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4" s="2">
        <f t="shared" si="1"/>
        <v>0</v>
      </c>
      <c r="M14" s="2"/>
      <c r="N14" s="3">
        <f t="shared" si="2"/>
        <v>0</v>
      </c>
      <c r="O14" s="2">
        <f t="shared" si="4"/>
        <v>0</v>
      </c>
      <c r="P14" s="2"/>
    </row>
    <row r="15" spans="1:16">
      <c r="A15" s="2">
        <f t="shared" si="0"/>
        <v>0</v>
      </c>
      <c r="B15" s="6"/>
      <c r="C15" s="7"/>
      <c r="D15" s="2"/>
      <c r="E15" s="2"/>
      <c r="F15" s="2"/>
      <c r="G15" s="2">
        <f>LOOKUP(F15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5" s="2"/>
      <c r="I15" s="2">
        <f>LOOKUP(H15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5" s="5">
        <f t="shared" si="3"/>
        <v>-7</v>
      </c>
      <c r="K15" s="2">
        <f>LOOKUP(J15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5" s="2">
        <f t="shared" si="1"/>
        <v>0</v>
      </c>
      <c r="M15" s="2"/>
      <c r="N15" s="3">
        <f t="shared" si="2"/>
        <v>0</v>
      </c>
      <c r="O15" s="2">
        <f t="shared" si="4"/>
        <v>0</v>
      </c>
      <c r="P15" s="2"/>
    </row>
    <row r="16" spans="1:16">
      <c r="A16" s="2">
        <f t="shared" si="0"/>
        <v>0</v>
      </c>
      <c r="B16" s="3"/>
      <c r="C16" s="4"/>
      <c r="D16" s="8"/>
      <c r="E16" s="8"/>
      <c r="F16" s="2"/>
      <c r="G16" s="2">
        <f>LOOKUP(F16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6" s="2"/>
      <c r="I16" s="2">
        <f>LOOKUP(H16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6" s="5">
        <f t="shared" si="3"/>
        <v>-7</v>
      </c>
      <c r="K16" s="2">
        <f>LOOKUP(J16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6" s="2">
        <f t="shared" si="1"/>
        <v>0</v>
      </c>
      <c r="M16" s="2"/>
      <c r="N16" s="3">
        <f t="shared" si="2"/>
        <v>0</v>
      </c>
      <c r="O16" s="2">
        <f t="shared" si="4"/>
        <v>0</v>
      </c>
      <c r="P16" s="8"/>
    </row>
    <row r="17" spans="1:16">
      <c r="A17" s="2">
        <f t="shared" si="0"/>
        <v>0</v>
      </c>
      <c r="B17" s="6"/>
      <c r="C17" s="7"/>
      <c r="D17" s="2"/>
      <c r="E17" s="2"/>
      <c r="F17" s="2"/>
      <c r="G17" s="2">
        <f>LOOKUP(F17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7" s="2"/>
      <c r="I17" s="2">
        <f>LOOKUP(H17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7" s="5">
        <f t="shared" si="3"/>
        <v>-7</v>
      </c>
      <c r="K17" s="2">
        <f>LOOKUP(J17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7" s="2">
        <f t="shared" si="1"/>
        <v>0</v>
      </c>
      <c r="M17" s="2"/>
      <c r="N17" s="3">
        <f t="shared" si="2"/>
        <v>0</v>
      </c>
      <c r="O17" s="2">
        <f t="shared" si="4"/>
        <v>0</v>
      </c>
      <c r="P17" s="2"/>
    </row>
    <row r="18" spans="1:16">
      <c r="A18" s="2">
        <f t="shared" si="0"/>
        <v>0</v>
      </c>
      <c r="B18" s="6"/>
      <c r="C18" s="7"/>
      <c r="D18" s="2"/>
      <c r="E18" s="2"/>
      <c r="F18" s="2"/>
      <c r="G18" s="2">
        <f>LOOKUP(F18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8" s="2"/>
      <c r="I18" s="2">
        <f>LOOKUP(H18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8" s="5">
        <f t="shared" si="3"/>
        <v>-7</v>
      </c>
      <c r="K18" s="2">
        <f>LOOKUP(J18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8" s="2">
        <f t="shared" si="1"/>
        <v>0</v>
      </c>
      <c r="M18" s="2"/>
      <c r="N18" s="3">
        <f t="shared" si="2"/>
        <v>0</v>
      </c>
      <c r="O18" s="2">
        <f t="shared" si="4"/>
        <v>0</v>
      </c>
      <c r="P18" s="2"/>
    </row>
    <row r="19" spans="1:16">
      <c r="A19" s="2">
        <f t="shared" si="0"/>
        <v>0</v>
      </c>
      <c r="B19" s="6"/>
      <c r="C19" s="7"/>
      <c r="D19" s="2"/>
      <c r="E19" s="2"/>
      <c r="F19" s="2"/>
      <c r="G19" s="2">
        <f>LOOKUP(F19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9" s="2"/>
      <c r="I19" s="2">
        <f>LOOKUP(H19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19" s="5">
        <f t="shared" si="3"/>
        <v>-7</v>
      </c>
      <c r="K19" s="2">
        <f>LOOKUP(J19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9" s="2">
        <f t="shared" si="1"/>
        <v>0</v>
      </c>
      <c r="M19" s="2"/>
      <c r="N19" s="3">
        <f t="shared" si="2"/>
        <v>0</v>
      </c>
      <c r="O19" s="2">
        <f t="shared" si="4"/>
        <v>0</v>
      </c>
      <c r="P19" s="2"/>
    </row>
    <row r="20" spans="1:16">
      <c r="A20" s="2">
        <f t="shared" si="0"/>
        <v>0</v>
      </c>
      <c r="B20" s="3"/>
      <c r="C20" s="4"/>
      <c r="D20" s="8"/>
      <c r="E20" s="8"/>
      <c r="F20" s="2"/>
      <c r="G20" s="2">
        <f>LOOKUP(F20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0" s="2"/>
      <c r="I20" s="2">
        <f>LOOKUP(H20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0" s="5">
        <f t="shared" si="3"/>
        <v>-7</v>
      </c>
      <c r="K20" s="2">
        <f>LOOKUP(J20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0" s="2">
        <f t="shared" si="1"/>
        <v>0</v>
      </c>
      <c r="M20" s="2"/>
      <c r="N20" s="3">
        <f t="shared" si="2"/>
        <v>0</v>
      </c>
      <c r="O20" s="2">
        <f t="shared" si="4"/>
        <v>0</v>
      </c>
      <c r="P20" s="8"/>
    </row>
    <row r="21" spans="1:16">
      <c r="A21" s="2">
        <f t="shared" si="0"/>
        <v>0</v>
      </c>
      <c r="B21" s="6"/>
      <c r="C21" s="7"/>
      <c r="D21" s="2"/>
      <c r="E21" s="2"/>
      <c r="F21" s="2"/>
      <c r="G21" s="2">
        <f>LOOKUP(F21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1" s="2"/>
      <c r="I21" s="2">
        <f>LOOKUP(H21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1" s="5">
        <f t="shared" si="3"/>
        <v>-7</v>
      </c>
      <c r="K21" s="2">
        <f>LOOKUP(J21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1" s="2">
        <f t="shared" si="1"/>
        <v>0</v>
      </c>
      <c r="M21" s="2"/>
      <c r="N21" s="3">
        <f t="shared" si="2"/>
        <v>0</v>
      </c>
      <c r="O21" s="2">
        <f t="shared" si="4"/>
        <v>0</v>
      </c>
      <c r="P21" s="2"/>
    </row>
    <row r="22" spans="1:16">
      <c r="A22" s="2">
        <f t="shared" si="0"/>
        <v>0</v>
      </c>
      <c r="B22" s="6"/>
      <c r="C22" s="7"/>
      <c r="D22" s="2"/>
      <c r="E22" s="2"/>
      <c r="F22" s="2"/>
      <c r="G22" s="2">
        <f>LOOKUP(F22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2" s="2"/>
      <c r="I22" s="2">
        <f>LOOKUP(H22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2" s="5">
        <f t="shared" si="3"/>
        <v>-7</v>
      </c>
      <c r="K22" s="2">
        <f>LOOKUP(J22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2" s="2">
        <f t="shared" si="1"/>
        <v>0</v>
      </c>
      <c r="M22" s="2"/>
      <c r="N22" s="3">
        <f t="shared" si="2"/>
        <v>0</v>
      </c>
      <c r="O22" s="2">
        <f t="shared" si="4"/>
        <v>0</v>
      </c>
      <c r="P22" s="2"/>
    </row>
    <row r="23" spans="1:16">
      <c r="A23" s="2">
        <f t="shared" si="0"/>
        <v>0</v>
      </c>
      <c r="B23" s="6"/>
      <c r="C23" s="7"/>
      <c r="D23" s="2"/>
      <c r="E23" s="2"/>
      <c r="F23" s="2"/>
      <c r="G23" s="2">
        <f>LOOKUP(F23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3" s="2"/>
      <c r="I23" s="2">
        <f>LOOKUP(H23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3" s="5">
        <f t="shared" si="3"/>
        <v>-7</v>
      </c>
      <c r="K23" s="2">
        <f>LOOKUP(J23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3" s="2">
        <f t="shared" si="1"/>
        <v>0</v>
      </c>
      <c r="M23" s="2"/>
      <c r="N23" s="3">
        <f t="shared" si="2"/>
        <v>0</v>
      </c>
      <c r="O23" s="2">
        <f t="shared" si="4"/>
        <v>0</v>
      </c>
      <c r="P23" s="2"/>
    </row>
    <row r="24" spans="1:16">
      <c r="A24" s="2">
        <f t="shared" si="0"/>
        <v>0</v>
      </c>
      <c r="B24" s="3"/>
      <c r="C24" s="4"/>
      <c r="D24" s="8"/>
      <c r="E24" s="8"/>
      <c r="F24" s="2"/>
      <c r="G24" s="2">
        <f>LOOKUP(F24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4" s="2"/>
      <c r="I24" s="2">
        <f>LOOKUP(H24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4" s="5">
        <f t="shared" si="3"/>
        <v>-7</v>
      </c>
      <c r="K24" s="2">
        <f>LOOKUP(J24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4" s="2">
        <f t="shared" si="1"/>
        <v>0</v>
      </c>
      <c r="M24" s="2"/>
      <c r="N24" s="3">
        <f t="shared" si="2"/>
        <v>0</v>
      </c>
      <c r="O24" s="2">
        <f t="shared" si="4"/>
        <v>0</v>
      </c>
      <c r="P24" s="8"/>
    </row>
    <row r="25" spans="1:16">
      <c r="A25" s="2">
        <f t="shared" si="0"/>
        <v>0</v>
      </c>
      <c r="B25" s="6"/>
      <c r="C25" s="7"/>
      <c r="D25" s="2"/>
      <c r="E25" s="2"/>
      <c r="F25" s="2"/>
      <c r="G25" s="2">
        <f>LOOKUP(F25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5" s="2"/>
      <c r="I25" s="2">
        <f>LOOKUP(H25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5" s="5">
        <f t="shared" si="3"/>
        <v>-7</v>
      </c>
      <c r="K25" s="2">
        <f>LOOKUP(J25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5" s="2">
        <f t="shared" si="1"/>
        <v>0</v>
      </c>
      <c r="M25" s="2"/>
      <c r="N25" s="3">
        <f t="shared" si="2"/>
        <v>0</v>
      </c>
      <c r="O25" s="2">
        <f t="shared" si="4"/>
        <v>0</v>
      </c>
      <c r="P25" s="2"/>
    </row>
    <row r="26" spans="1:16">
      <c r="A26" s="2">
        <f t="shared" si="0"/>
        <v>0</v>
      </c>
      <c r="B26" s="6"/>
      <c r="C26" s="7"/>
      <c r="D26" s="2"/>
      <c r="E26" s="2"/>
      <c r="F26" s="2"/>
      <c r="G26" s="2">
        <f>LOOKUP(F26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6" s="2"/>
      <c r="I26" s="2">
        <f>LOOKUP(H26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6" s="5">
        <f t="shared" si="3"/>
        <v>-7</v>
      </c>
      <c r="K26" s="2">
        <f>LOOKUP(J26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6" s="2">
        <f t="shared" si="1"/>
        <v>0</v>
      </c>
      <c r="M26" s="2"/>
      <c r="N26" s="3">
        <f t="shared" si="2"/>
        <v>0</v>
      </c>
      <c r="O26" s="2">
        <f t="shared" si="4"/>
        <v>0</v>
      </c>
      <c r="P26" s="2"/>
    </row>
    <row r="27" spans="1:16">
      <c r="A27" s="2">
        <f t="shared" ref="A27:A37" si="5">M27</f>
        <v>0</v>
      </c>
      <c r="B27" s="6"/>
      <c r="C27" s="7"/>
      <c r="D27" s="2"/>
      <c r="E27" s="2"/>
      <c r="F27" s="2"/>
      <c r="G27" s="2">
        <f>LOOKUP(F27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7" s="2"/>
      <c r="I27" s="2">
        <f>LOOKUP(H27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7" s="5">
        <f t="shared" ref="J27:J37" si="6">P27-7</f>
        <v>-7</v>
      </c>
      <c r="K27" s="2">
        <f>LOOKUP(J27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7" s="2">
        <f t="shared" ref="L27:L37" si="7">SUM(G27,I27,K27)</f>
        <v>0</v>
      </c>
      <c r="M27" s="2"/>
      <c r="N27" s="3">
        <f t="shared" ref="N27:N37" si="8">B27</f>
        <v>0</v>
      </c>
      <c r="O27" s="2">
        <f t="shared" ref="O27:O37" si="9">E27</f>
        <v>0</v>
      </c>
      <c r="P27" s="2"/>
    </row>
    <row r="28" spans="1:16">
      <c r="A28" s="2">
        <f t="shared" si="5"/>
        <v>0</v>
      </c>
      <c r="B28" s="6"/>
      <c r="C28" s="7"/>
      <c r="D28" s="2"/>
      <c r="E28" s="2"/>
      <c r="F28" s="2"/>
      <c r="G28" s="2">
        <f>LOOKUP(F28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8" s="2"/>
      <c r="I28" s="2">
        <f>LOOKUP(H28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8" s="5">
        <f t="shared" si="6"/>
        <v>-7</v>
      </c>
      <c r="K28" s="2">
        <f>LOOKUP(J28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8" s="2">
        <f t="shared" si="7"/>
        <v>0</v>
      </c>
      <c r="M28" s="2"/>
      <c r="N28" s="3">
        <f t="shared" si="8"/>
        <v>0</v>
      </c>
      <c r="O28" s="2">
        <f t="shared" si="9"/>
        <v>0</v>
      </c>
      <c r="P28" s="2"/>
    </row>
    <row r="29" spans="1:16">
      <c r="A29" s="2">
        <f t="shared" si="5"/>
        <v>0</v>
      </c>
      <c r="B29" s="6"/>
      <c r="C29" s="7"/>
      <c r="D29" s="2"/>
      <c r="E29" s="2"/>
      <c r="F29" s="2"/>
      <c r="G29" s="2">
        <f>LOOKUP(F29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9" s="2"/>
      <c r="I29" s="2">
        <f>LOOKUP(H29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29" s="5">
        <f t="shared" si="6"/>
        <v>-7</v>
      </c>
      <c r="K29" s="2">
        <f>LOOKUP(J29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9" s="2">
        <f t="shared" si="7"/>
        <v>0</v>
      </c>
      <c r="M29" s="2"/>
      <c r="N29" s="3">
        <f t="shared" si="8"/>
        <v>0</v>
      </c>
      <c r="O29" s="2">
        <f t="shared" si="9"/>
        <v>0</v>
      </c>
      <c r="P29" s="2"/>
    </row>
    <row r="30" spans="1:16">
      <c r="A30" s="2">
        <f t="shared" si="5"/>
        <v>0</v>
      </c>
      <c r="B30" s="6"/>
      <c r="C30" s="7"/>
      <c r="D30" s="2"/>
      <c r="E30" s="2"/>
      <c r="F30" s="2"/>
      <c r="G30" s="2">
        <f>LOOKUP(F30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0" s="2"/>
      <c r="I30" s="2">
        <f>LOOKUP(H30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0" s="5">
        <f t="shared" si="6"/>
        <v>-7</v>
      </c>
      <c r="K30" s="2">
        <f>LOOKUP(J30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0" s="2">
        <f t="shared" si="7"/>
        <v>0</v>
      </c>
      <c r="M30" s="2"/>
      <c r="N30" s="3">
        <f t="shared" si="8"/>
        <v>0</v>
      </c>
      <c r="O30" s="2">
        <f t="shared" si="9"/>
        <v>0</v>
      </c>
      <c r="P30" s="2"/>
    </row>
    <row r="31" spans="1:16">
      <c r="A31" s="2">
        <f t="shared" si="5"/>
        <v>0</v>
      </c>
      <c r="B31" s="6"/>
      <c r="C31" s="7"/>
      <c r="D31" s="2"/>
      <c r="E31" s="2"/>
      <c r="F31" s="2"/>
      <c r="G31" s="2">
        <f>LOOKUP(F31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1" s="2"/>
      <c r="I31" s="2">
        <f>LOOKUP(H31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1" s="5">
        <f t="shared" si="6"/>
        <v>-7</v>
      </c>
      <c r="K31" s="2">
        <f>LOOKUP(J31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1" s="2">
        <f t="shared" si="7"/>
        <v>0</v>
      </c>
      <c r="M31" s="2"/>
      <c r="N31" s="3">
        <f t="shared" si="8"/>
        <v>0</v>
      </c>
      <c r="O31" s="2">
        <f t="shared" si="9"/>
        <v>0</v>
      </c>
      <c r="P31" s="2"/>
    </row>
    <row r="32" spans="1:16">
      <c r="A32" s="2">
        <f t="shared" si="5"/>
        <v>0</v>
      </c>
      <c r="B32" s="6"/>
      <c r="C32" s="7"/>
      <c r="D32" s="2"/>
      <c r="E32" s="2"/>
      <c r="F32" s="2"/>
      <c r="G32" s="2">
        <f>LOOKUP(F32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2" s="2"/>
      <c r="I32" s="2">
        <f>LOOKUP(H32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2" s="5">
        <f t="shared" si="6"/>
        <v>-7</v>
      </c>
      <c r="K32" s="2">
        <f>LOOKUP(J32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2" s="2">
        <f t="shared" si="7"/>
        <v>0</v>
      </c>
      <c r="M32" s="2"/>
      <c r="N32" s="3">
        <f t="shared" si="8"/>
        <v>0</v>
      </c>
      <c r="O32" s="2">
        <f t="shared" si="9"/>
        <v>0</v>
      </c>
      <c r="P32" s="2"/>
    </row>
    <row r="33" spans="1:16">
      <c r="A33" s="2">
        <f t="shared" si="5"/>
        <v>0</v>
      </c>
      <c r="B33" s="6"/>
      <c r="C33" s="7"/>
      <c r="D33" s="2"/>
      <c r="E33" s="2"/>
      <c r="F33" s="2"/>
      <c r="G33" s="2">
        <f>LOOKUP(F33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3" s="2"/>
      <c r="I33" s="2">
        <f>LOOKUP(H33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3" s="5">
        <f t="shared" si="6"/>
        <v>-7</v>
      </c>
      <c r="K33" s="2">
        <f>LOOKUP(J33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3" s="2">
        <f t="shared" si="7"/>
        <v>0</v>
      </c>
      <c r="M33" s="2"/>
      <c r="N33" s="3">
        <f t="shared" si="8"/>
        <v>0</v>
      </c>
      <c r="O33" s="2">
        <f t="shared" si="9"/>
        <v>0</v>
      </c>
      <c r="P33" s="2"/>
    </row>
    <row r="34" spans="1:16">
      <c r="A34" s="2">
        <f t="shared" si="5"/>
        <v>0</v>
      </c>
      <c r="B34" s="6"/>
      <c r="C34" s="7"/>
      <c r="D34" s="2"/>
      <c r="E34" s="2"/>
      <c r="F34" s="2"/>
      <c r="G34" s="2">
        <f>LOOKUP(F34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4" s="2"/>
      <c r="I34" s="2">
        <f>LOOKUP(H34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4" s="5">
        <f t="shared" si="6"/>
        <v>-7</v>
      </c>
      <c r="K34" s="2">
        <f>LOOKUP(J34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4" s="2">
        <f t="shared" si="7"/>
        <v>0</v>
      </c>
      <c r="M34" s="2"/>
      <c r="N34" s="3">
        <f t="shared" si="8"/>
        <v>0</v>
      </c>
      <c r="O34" s="2">
        <f t="shared" si="9"/>
        <v>0</v>
      </c>
      <c r="P34" s="2"/>
    </row>
    <row r="35" spans="1:16">
      <c r="A35" s="2">
        <f t="shared" si="5"/>
        <v>0</v>
      </c>
      <c r="B35" s="6"/>
      <c r="C35" s="7"/>
      <c r="D35" s="2"/>
      <c r="E35" s="2"/>
      <c r="F35" s="2"/>
      <c r="G35" s="2">
        <f>LOOKUP(F35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5" s="2"/>
      <c r="I35" s="2">
        <f>LOOKUP(H35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5" s="5">
        <f t="shared" si="6"/>
        <v>-7</v>
      </c>
      <c r="K35" s="2">
        <f>LOOKUP(J35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5" s="2">
        <f t="shared" si="7"/>
        <v>0</v>
      </c>
      <c r="M35" s="2"/>
      <c r="N35" s="3">
        <f t="shared" si="8"/>
        <v>0</v>
      </c>
      <c r="O35" s="2">
        <f t="shared" si="9"/>
        <v>0</v>
      </c>
      <c r="P35" s="2"/>
    </row>
    <row r="36" spans="1:16">
      <c r="A36" s="2">
        <f t="shared" si="5"/>
        <v>0</v>
      </c>
      <c r="B36" s="6"/>
      <c r="C36" s="7"/>
      <c r="D36" s="2"/>
      <c r="E36" s="2"/>
      <c r="F36" s="2"/>
      <c r="G36" s="2">
        <f>LOOKUP(F36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6" s="2"/>
      <c r="I36" s="2">
        <f>LOOKUP(H36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6" s="5">
        <f t="shared" si="6"/>
        <v>-7</v>
      </c>
      <c r="K36" s="2">
        <f>LOOKUP(J36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6" s="2">
        <f t="shared" si="7"/>
        <v>0</v>
      </c>
      <c r="M36" s="2"/>
      <c r="N36" s="3">
        <f t="shared" si="8"/>
        <v>0</v>
      </c>
      <c r="O36" s="2">
        <f t="shared" si="9"/>
        <v>0</v>
      </c>
      <c r="P36" s="2"/>
    </row>
    <row r="37" spans="1:16">
      <c r="A37" s="2">
        <f t="shared" si="5"/>
        <v>0</v>
      </c>
      <c r="B37" s="6"/>
      <c r="C37" s="7"/>
      <c r="D37" s="2"/>
      <c r="E37" s="2"/>
      <c r="F37" s="2"/>
      <c r="G37" s="2">
        <f>LOOKUP(F37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7" s="2"/>
      <c r="I37" s="2">
        <f>LOOKUP(H37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0</v>
      </c>
      <c r="J37" s="5">
        <f t="shared" si="6"/>
        <v>-7</v>
      </c>
      <c r="K37" s="2">
        <f>LOOKUP(J37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7" s="2">
        <f t="shared" si="7"/>
        <v>0</v>
      </c>
      <c r="M37" s="2"/>
      <c r="N37" s="3">
        <f t="shared" si="8"/>
        <v>0</v>
      </c>
      <c r="O37" s="2">
        <f t="shared" si="9"/>
        <v>0</v>
      </c>
      <c r="P37" s="2"/>
    </row>
  </sheetData>
  <mergeCells count="14">
    <mergeCell ref="F2:G2"/>
    <mergeCell ref="H2:I2"/>
    <mergeCell ref="J2:K2"/>
    <mergeCell ref="A1:A3"/>
    <mergeCell ref="B1:B3"/>
    <mergeCell ref="C1:C3"/>
    <mergeCell ref="D1:D3"/>
    <mergeCell ref="E1:E3"/>
    <mergeCell ref="F1:K1"/>
    <mergeCell ref="L1:L3"/>
    <mergeCell ref="M1:M3"/>
    <mergeCell ref="N1:N3"/>
    <mergeCell ref="O1:O3"/>
    <mergeCell ref="P1:P3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O39" sqref="O39"/>
    </sheetView>
  </sheetViews>
  <sheetFormatPr defaultRowHeight="15"/>
  <cols>
    <col min="1" max="1" width="4.42578125" customWidth="1"/>
    <col min="2" max="2" width="33.28515625" customWidth="1"/>
    <col min="5" max="5" width="9.85546875" customWidth="1"/>
    <col min="13" max="13" width="7.140625" customWidth="1"/>
    <col min="14" max="14" width="29.85546875" customWidth="1"/>
    <col min="15" max="15" width="9.710937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11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9" t="s">
        <v>8</v>
      </c>
      <c r="G3" s="9" t="s">
        <v>9</v>
      </c>
      <c r="H3" s="9" t="s">
        <v>13</v>
      </c>
      <c r="I3" s="9" t="s">
        <v>9</v>
      </c>
      <c r="J3" s="9" t="s">
        <v>8</v>
      </c>
      <c r="K3" s="9" t="s">
        <v>9</v>
      </c>
      <c r="L3" s="23"/>
      <c r="M3" s="23"/>
      <c r="N3" s="23"/>
      <c r="O3" s="23"/>
      <c r="P3" s="23"/>
    </row>
    <row r="4" spans="1:16">
      <c r="A4" s="2">
        <f>M4</f>
        <v>0</v>
      </c>
      <c r="B4" s="3"/>
      <c r="C4" s="4"/>
      <c r="D4" s="9"/>
      <c r="E4" s="9"/>
      <c r="F4" s="2"/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4" s="2"/>
      <c r="I4" s="2">
        <f>LOOKUP(H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4" s="5">
        <f>P4-6</f>
        <v>-6</v>
      </c>
      <c r="K4" s="2">
        <f>LOOKUP(J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4" s="2">
        <f t="shared" ref="L4:L37" si="0">SUM(G4,I4,K4)</f>
        <v>0</v>
      </c>
      <c r="M4" s="2"/>
      <c r="N4" s="3">
        <f>B4</f>
        <v>0</v>
      </c>
      <c r="O4" s="9">
        <f>E4</f>
        <v>0</v>
      </c>
      <c r="P4" s="9"/>
    </row>
    <row r="5" spans="1:16">
      <c r="A5" s="2">
        <f t="shared" ref="A5:A37" si="1">M5</f>
        <v>0</v>
      </c>
      <c r="B5" s="6"/>
      <c r="C5" s="7"/>
      <c r="D5" s="9"/>
      <c r="E5" s="2"/>
      <c r="F5" s="2"/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5" s="2"/>
      <c r="I5" s="2">
        <f>LOOKUP(H5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5" s="5">
        <f t="shared" ref="J5:J37" si="2">P5-6</f>
        <v>-6</v>
      </c>
      <c r="K5" s="2">
        <f>LOOKUP(J5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5" s="2">
        <f t="shared" si="0"/>
        <v>0</v>
      </c>
      <c r="M5" s="2"/>
      <c r="N5" s="3">
        <f t="shared" ref="N5:N37" si="3">B5</f>
        <v>0</v>
      </c>
      <c r="O5" s="9">
        <f t="shared" ref="O5:O37" si="4">E5</f>
        <v>0</v>
      </c>
      <c r="P5" s="2"/>
    </row>
    <row r="6" spans="1:16">
      <c r="A6" s="2">
        <f t="shared" si="1"/>
        <v>0</v>
      </c>
      <c r="B6" s="6"/>
      <c r="C6" s="7"/>
      <c r="D6" s="2"/>
      <c r="E6" s="2"/>
      <c r="F6" s="2"/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6" s="2"/>
      <c r="I6" s="2">
        <f>LOOKUP(H6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6" s="5">
        <f t="shared" si="2"/>
        <v>-6</v>
      </c>
      <c r="K6" s="2">
        <f>LOOKUP(J6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6" s="2">
        <f t="shared" si="0"/>
        <v>0</v>
      </c>
      <c r="M6" s="2"/>
      <c r="N6" s="3">
        <f t="shared" si="3"/>
        <v>0</v>
      </c>
      <c r="O6" s="9">
        <f t="shared" si="4"/>
        <v>0</v>
      </c>
      <c r="P6" s="2"/>
    </row>
    <row r="7" spans="1:16">
      <c r="A7" s="2">
        <f t="shared" si="1"/>
        <v>0</v>
      </c>
      <c r="B7" s="6"/>
      <c r="C7" s="7"/>
      <c r="D7" s="2"/>
      <c r="E7" s="2"/>
      <c r="F7" s="2"/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7" s="2"/>
      <c r="I7" s="2">
        <f>LOOKUP(H7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7" s="5">
        <f t="shared" si="2"/>
        <v>-6</v>
      </c>
      <c r="K7" s="2">
        <f>LOOKUP(J7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7" s="2">
        <f t="shared" si="0"/>
        <v>0</v>
      </c>
      <c r="M7" s="2"/>
      <c r="N7" s="3">
        <f t="shared" si="3"/>
        <v>0</v>
      </c>
      <c r="O7" s="9">
        <f t="shared" si="4"/>
        <v>0</v>
      </c>
      <c r="P7" s="2"/>
    </row>
    <row r="8" spans="1:16">
      <c r="A8" s="2">
        <f t="shared" si="1"/>
        <v>0</v>
      </c>
      <c r="B8" s="6"/>
      <c r="C8" s="7"/>
      <c r="D8" s="2"/>
      <c r="E8" s="2"/>
      <c r="F8" s="2"/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8" s="2"/>
      <c r="I8" s="2">
        <f>LOOKUP(H8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8" s="5">
        <f t="shared" si="2"/>
        <v>-6</v>
      </c>
      <c r="K8" s="2">
        <f>LOOKUP(J8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8" s="2">
        <f t="shared" si="0"/>
        <v>0</v>
      </c>
      <c r="M8" s="2"/>
      <c r="N8" s="3">
        <f t="shared" si="3"/>
        <v>0</v>
      </c>
      <c r="O8" s="9">
        <f t="shared" si="4"/>
        <v>0</v>
      </c>
      <c r="P8" s="2"/>
    </row>
    <row r="9" spans="1:16">
      <c r="A9" s="2">
        <f t="shared" si="1"/>
        <v>0</v>
      </c>
      <c r="B9" s="3"/>
      <c r="C9" s="4"/>
      <c r="D9" s="9"/>
      <c r="E9" s="9"/>
      <c r="F9" s="2"/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9" s="2"/>
      <c r="I9" s="2">
        <f>LOOKUP(H9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9" s="5">
        <f t="shared" si="2"/>
        <v>-6</v>
      </c>
      <c r="K9" s="2">
        <f>LOOKUP(J9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9" s="2">
        <f t="shared" si="0"/>
        <v>0</v>
      </c>
      <c r="M9" s="2"/>
      <c r="N9" s="3">
        <f t="shared" si="3"/>
        <v>0</v>
      </c>
      <c r="O9" s="9">
        <f t="shared" si="4"/>
        <v>0</v>
      </c>
      <c r="P9" s="2"/>
    </row>
    <row r="10" spans="1:16">
      <c r="A10" s="2">
        <f t="shared" si="1"/>
        <v>0</v>
      </c>
      <c r="B10" s="6"/>
      <c r="C10" s="7"/>
      <c r="D10" s="9"/>
      <c r="E10" s="2"/>
      <c r="F10" s="2"/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0" s="2"/>
      <c r="I10" s="2">
        <f>LOOKUP(H10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0" s="5">
        <f t="shared" si="2"/>
        <v>-6</v>
      </c>
      <c r="K10" s="2">
        <f>LOOKUP(J10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0" s="2">
        <f t="shared" si="0"/>
        <v>0</v>
      </c>
      <c r="M10" s="2"/>
      <c r="N10" s="3">
        <f t="shared" si="3"/>
        <v>0</v>
      </c>
      <c r="O10" s="9">
        <f t="shared" si="4"/>
        <v>0</v>
      </c>
      <c r="P10" s="2"/>
    </row>
    <row r="11" spans="1:16">
      <c r="A11" s="2">
        <f t="shared" si="1"/>
        <v>0</v>
      </c>
      <c r="B11" s="6"/>
      <c r="C11" s="7"/>
      <c r="D11" s="2"/>
      <c r="E11" s="2"/>
      <c r="F11" s="2"/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1" s="2"/>
      <c r="I11" s="2">
        <f>LOOKUP(H11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1" s="5">
        <f t="shared" si="2"/>
        <v>-6</v>
      </c>
      <c r="K11" s="2">
        <f>LOOKUP(J11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1" s="2">
        <f t="shared" si="0"/>
        <v>0</v>
      </c>
      <c r="M11" s="2"/>
      <c r="N11" s="3">
        <f t="shared" si="3"/>
        <v>0</v>
      </c>
      <c r="O11" s="9">
        <f t="shared" si="4"/>
        <v>0</v>
      </c>
      <c r="P11" s="2"/>
    </row>
    <row r="12" spans="1:16">
      <c r="A12" s="2">
        <f t="shared" si="1"/>
        <v>0</v>
      </c>
      <c r="B12" s="6"/>
      <c r="C12" s="7"/>
      <c r="D12" s="2"/>
      <c r="E12" s="2"/>
      <c r="F12" s="2"/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2" s="2"/>
      <c r="I12" s="2">
        <f>LOOKUP(H12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2" s="5">
        <f t="shared" si="2"/>
        <v>-6</v>
      </c>
      <c r="K12" s="2">
        <f>LOOKUP(J12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2" s="2">
        <f t="shared" si="0"/>
        <v>0</v>
      </c>
      <c r="M12" s="2"/>
      <c r="N12" s="3">
        <f t="shared" si="3"/>
        <v>0</v>
      </c>
      <c r="O12" s="9">
        <f t="shared" si="4"/>
        <v>0</v>
      </c>
      <c r="P12" s="2"/>
    </row>
    <row r="13" spans="1:16">
      <c r="A13" s="2">
        <f t="shared" si="1"/>
        <v>0</v>
      </c>
      <c r="B13" s="6"/>
      <c r="C13" s="7"/>
      <c r="D13" s="2"/>
      <c r="E13" s="2"/>
      <c r="F13" s="2"/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3" s="2"/>
      <c r="I13" s="2">
        <f>LOOKUP(H13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3" s="5">
        <f t="shared" si="2"/>
        <v>-6</v>
      </c>
      <c r="K13" s="2">
        <f>LOOKUP(J13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3" s="2">
        <f t="shared" si="0"/>
        <v>0</v>
      </c>
      <c r="M13" s="2"/>
      <c r="N13" s="3">
        <f t="shared" si="3"/>
        <v>0</v>
      </c>
      <c r="O13" s="9">
        <f t="shared" si="4"/>
        <v>0</v>
      </c>
      <c r="P13" s="2"/>
    </row>
    <row r="14" spans="1:16">
      <c r="A14" s="2">
        <f t="shared" si="1"/>
        <v>0</v>
      </c>
      <c r="B14" s="3"/>
      <c r="C14" s="4"/>
      <c r="D14" s="9"/>
      <c r="E14" s="9"/>
      <c r="F14" s="2"/>
      <c r="G14" s="2">
        <f>LOOKUP(F14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4" s="2"/>
      <c r="I14" s="2">
        <f>LOOKUP(H14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4" s="5">
        <f t="shared" si="2"/>
        <v>-6</v>
      </c>
      <c r="K14" s="2">
        <f>LOOKUP(J14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4" s="2">
        <f t="shared" si="0"/>
        <v>0</v>
      </c>
      <c r="M14" s="2"/>
      <c r="N14" s="3">
        <f t="shared" si="3"/>
        <v>0</v>
      </c>
      <c r="O14" s="9">
        <f t="shared" si="4"/>
        <v>0</v>
      </c>
      <c r="P14" s="2"/>
    </row>
    <row r="15" spans="1:16">
      <c r="A15" s="2">
        <f t="shared" si="1"/>
        <v>0</v>
      </c>
      <c r="B15" s="6"/>
      <c r="C15" s="7"/>
      <c r="D15" s="9"/>
      <c r="E15" s="2"/>
      <c r="F15" s="2"/>
      <c r="G15" s="2">
        <f>LOOKUP(F15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5" s="2"/>
      <c r="I15" s="2">
        <f>LOOKUP(H15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5" s="5">
        <f t="shared" si="2"/>
        <v>-6</v>
      </c>
      <c r="K15" s="2">
        <f>LOOKUP(J15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5" s="2">
        <f t="shared" si="0"/>
        <v>0</v>
      </c>
      <c r="M15" s="2"/>
      <c r="N15" s="3">
        <f t="shared" si="3"/>
        <v>0</v>
      </c>
      <c r="O15" s="9">
        <f t="shared" si="4"/>
        <v>0</v>
      </c>
      <c r="P15" s="2"/>
    </row>
    <row r="16" spans="1:16">
      <c r="A16" s="2">
        <f t="shared" si="1"/>
        <v>0</v>
      </c>
      <c r="B16" s="6"/>
      <c r="C16" s="7"/>
      <c r="D16" s="2"/>
      <c r="E16" s="2"/>
      <c r="F16" s="2"/>
      <c r="G16" s="2">
        <f>LOOKUP(F16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6" s="2"/>
      <c r="I16" s="2">
        <f>LOOKUP(H16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6" s="5">
        <f t="shared" si="2"/>
        <v>-6</v>
      </c>
      <c r="K16" s="2">
        <f>LOOKUP(J16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6" s="2">
        <f t="shared" si="0"/>
        <v>0</v>
      </c>
      <c r="M16" s="2"/>
      <c r="N16" s="3">
        <f t="shared" si="3"/>
        <v>0</v>
      </c>
      <c r="O16" s="9">
        <f t="shared" si="4"/>
        <v>0</v>
      </c>
      <c r="P16" s="2"/>
    </row>
    <row r="17" spans="1:16">
      <c r="A17" s="2">
        <f t="shared" si="1"/>
        <v>0</v>
      </c>
      <c r="B17" s="6"/>
      <c r="C17" s="7"/>
      <c r="D17" s="2"/>
      <c r="E17" s="2"/>
      <c r="F17" s="2"/>
      <c r="G17" s="2">
        <f>LOOKUP(F17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7" s="2"/>
      <c r="I17" s="2">
        <f>LOOKUP(H17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7" s="5">
        <f t="shared" si="2"/>
        <v>-6</v>
      </c>
      <c r="K17" s="2">
        <f>LOOKUP(J17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7" s="2">
        <f t="shared" si="0"/>
        <v>0</v>
      </c>
      <c r="M17" s="2"/>
      <c r="N17" s="3">
        <f t="shared" si="3"/>
        <v>0</v>
      </c>
      <c r="O17" s="9">
        <f t="shared" si="4"/>
        <v>0</v>
      </c>
      <c r="P17" s="2"/>
    </row>
    <row r="18" spans="1:16">
      <c r="A18" s="2">
        <f t="shared" si="1"/>
        <v>0</v>
      </c>
      <c r="B18" s="6"/>
      <c r="C18" s="7"/>
      <c r="D18" s="2"/>
      <c r="E18" s="2"/>
      <c r="F18" s="2"/>
      <c r="G18" s="2">
        <f>LOOKUP(F18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8" s="2"/>
      <c r="I18" s="2">
        <f>LOOKUP(H18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8" s="5">
        <f t="shared" si="2"/>
        <v>-6</v>
      </c>
      <c r="K18" s="2">
        <f>LOOKUP(J18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8" s="2">
        <f t="shared" si="0"/>
        <v>0</v>
      </c>
      <c r="M18" s="2"/>
      <c r="N18" s="3">
        <f t="shared" si="3"/>
        <v>0</v>
      </c>
      <c r="O18" s="9">
        <f t="shared" si="4"/>
        <v>0</v>
      </c>
      <c r="P18" s="9"/>
    </row>
    <row r="19" spans="1:16">
      <c r="A19" s="2">
        <f t="shared" si="1"/>
        <v>0</v>
      </c>
      <c r="B19" s="3"/>
      <c r="C19" s="4"/>
      <c r="D19" s="9"/>
      <c r="E19" s="9"/>
      <c r="F19" s="2"/>
      <c r="G19" s="2">
        <f>LOOKUP(F19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9" s="2"/>
      <c r="I19" s="2">
        <f>LOOKUP(H19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19" s="5">
        <f t="shared" si="2"/>
        <v>-6</v>
      </c>
      <c r="K19" s="2">
        <f>LOOKUP(J19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9" s="2">
        <f t="shared" si="0"/>
        <v>0</v>
      </c>
      <c r="M19" s="2"/>
      <c r="N19" s="3">
        <f t="shared" si="3"/>
        <v>0</v>
      </c>
      <c r="O19" s="9">
        <f t="shared" si="4"/>
        <v>0</v>
      </c>
      <c r="P19" s="2"/>
    </row>
    <row r="20" spans="1:16">
      <c r="A20" s="2">
        <f t="shared" si="1"/>
        <v>0</v>
      </c>
      <c r="B20" s="6"/>
      <c r="C20" s="7"/>
      <c r="D20" s="9"/>
      <c r="E20" s="2"/>
      <c r="F20" s="2"/>
      <c r="G20" s="2">
        <f>LOOKUP(F20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0" s="2"/>
      <c r="I20" s="2">
        <f>LOOKUP(H20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0" s="5">
        <f t="shared" si="2"/>
        <v>-6</v>
      </c>
      <c r="K20" s="2">
        <f>LOOKUP(J20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0" s="2">
        <f t="shared" si="0"/>
        <v>0</v>
      </c>
      <c r="M20" s="2"/>
      <c r="N20" s="3">
        <f t="shared" si="3"/>
        <v>0</v>
      </c>
      <c r="O20" s="9">
        <f t="shared" si="4"/>
        <v>0</v>
      </c>
      <c r="P20" s="2"/>
    </row>
    <row r="21" spans="1:16">
      <c r="A21" s="2">
        <f t="shared" si="1"/>
        <v>0</v>
      </c>
      <c r="B21" s="6"/>
      <c r="C21" s="7"/>
      <c r="D21" s="2"/>
      <c r="E21" s="2"/>
      <c r="F21" s="2"/>
      <c r="G21" s="2">
        <f>LOOKUP(F21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1" s="2"/>
      <c r="I21" s="2">
        <f>LOOKUP(H21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1" s="5">
        <f t="shared" si="2"/>
        <v>-6</v>
      </c>
      <c r="K21" s="2">
        <f>LOOKUP(J21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1" s="2">
        <f t="shared" si="0"/>
        <v>0</v>
      </c>
      <c r="M21" s="2"/>
      <c r="N21" s="3">
        <f t="shared" si="3"/>
        <v>0</v>
      </c>
      <c r="O21" s="9">
        <f t="shared" si="4"/>
        <v>0</v>
      </c>
      <c r="P21" s="2"/>
    </row>
    <row r="22" spans="1:16">
      <c r="A22" s="2">
        <f t="shared" si="1"/>
        <v>0</v>
      </c>
      <c r="B22" s="6"/>
      <c r="C22" s="7"/>
      <c r="D22" s="2"/>
      <c r="E22" s="2"/>
      <c r="F22" s="2"/>
      <c r="G22" s="2">
        <f>LOOKUP(F22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2" s="2"/>
      <c r="I22" s="2">
        <f>LOOKUP(H22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2" s="5">
        <f t="shared" si="2"/>
        <v>-6</v>
      </c>
      <c r="K22" s="2">
        <f>LOOKUP(J22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2" s="2">
        <f t="shared" si="0"/>
        <v>0</v>
      </c>
      <c r="M22" s="2"/>
      <c r="N22" s="3">
        <f t="shared" si="3"/>
        <v>0</v>
      </c>
      <c r="O22" s="9">
        <f t="shared" si="4"/>
        <v>0</v>
      </c>
      <c r="P22" s="2"/>
    </row>
    <row r="23" spans="1:16">
      <c r="A23" s="2">
        <f t="shared" si="1"/>
        <v>0</v>
      </c>
      <c r="B23" s="6"/>
      <c r="C23" s="7"/>
      <c r="D23" s="2"/>
      <c r="E23" s="2"/>
      <c r="F23" s="2"/>
      <c r="G23" s="2">
        <f>LOOKUP(F23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3" s="2"/>
      <c r="I23" s="2">
        <f>LOOKUP(H23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3" s="5">
        <f t="shared" si="2"/>
        <v>-6</v>
      </c>
      <c r="K23" s="2">
        <f>LOOKUP(J23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3" s="2">
        <f t="shared" si="0"/>
        <v>0</v>
      </c>
      <c r="M23" s="2"/>
      <c r="N23" s="3">
        <f t="shared" si="3"/>
        <v>0</v>
      </c>
      <c r="O23" s="9">
        <f t="shared" si="4"/>
        <v>0</v>
      </c>
      <c r="P23" s="2"/>
    </row>
    <row r="24" spans="1:16">
      <c r="A24" s="2">
        <f t="shared" si="1"/>
        <v>0</v>
      </c>
      <c r="B24" s="6"/>
      <c r="C24" s="7"/>
      <c r="D24" s="2"/>
      <c r="E24" s="2"/>
      <c r="F24" s="2"/>
      <c r="G24" s="2">
        <f>LOOKUP(F24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4" s="2"/>
      <c r="I24" s="2">
        <f>LOOKUP(H24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4" s="5">
        <f t="shared" si="2"/>
        <v>-6</v>
      </c>
      <c r="K24" s="2">
        <f>LOOKUP(J24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4" s="2">
        <f t="shared" si="0"/>
        <v>0</v>
      </c>
      <c r="M24" s="2"/>
      <c r="N24" s="3">
        <f t="shared" si="3"/>
        <v>0</v>
      </c>
      <c r="O24" s="9">
        <f t="shared" si="4"/>
        <v>0</v>
      </c>
      <c r="P24" s="2"/>
    </row>
    <row r="25" spans="1:16">
      <c r="A25" s="2">
        <f t="shared" si="1"/>
        <v>0</v>
      </c>
      <c r="B25" s="6"/>
      <c r="C25" s="7"/>
      <c r="D25" s="2"/>
      <c r="E25" s="2"/>
      <c r="F25" s="2"/>
      <c r="G25" s="2">
        <f>LOOKUP(F25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5" s="2"/>
      <c r="I25" s="2">
        <f>LOOKUP(H25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5" s="5">
        <f t="shared" si="2"/>
        <v>-6</v>
      </c>
      <c r="K25" s="2">
        <f>LOOKUP(J25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5" s="2">
        <f t="shared" si="0"/>
        <v>0</v>
      </c>
      <c r="M25" s="2"/>
      <c r="N25" s="3">
        <f t="shared" si="3"/>
        <v>0</v>
      </c>
      <c r="O25" s="9">
        <f t="shared" si="4"/>
        <v>0</v>
      </c>
      <c r="P25" s="2"/>
    </row>
    <row r="26" spans="1:16">
      <c r="A26" s="2">
        <f t="shared" si="1"/>
        <v>0</v>
      </c>
      <c r="B26" s="6"/>
      <c r="C26" s="7"/>
      <c r="D26" s="2"/>
      <c r="E26" s="2"/>
      <c r="F26" s="2"/>
      <c r="G26" s="2">
        <f>LOOKUP(F26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6" s="2"/>
      <c r="I26" s="2">
        <f>LOOKUP(H26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6" s="5">
        <f t="shared" si="2"/>
        <v>-6</v>
      </c>
      <c r="K26" s="2">
        <f>LOOKUP(J26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6" s="2">
        <f t="shared" si="0"/>
        <v>0</v>
      </c>
      <c r="M26" s="2"/>
      <c r="N26" s="3">
        <f t="shared" si="3"/>
        <v>0</v>
      </c>
      <c r="O26" s="9">
        <f t="shared" si="4"/>
        <v>0</v>
      </c>
      <c r="P26" s="2"/>
    </row>
    <row r="27" spans="1:16">
      <c r="A27" s="2">
        <f t="shared" si="1"/>
        <v>0</v>
      </c>
      <c r="B27" s="3"/>
      <c r="C27" s="4"/>
      <c r="D27" s="9"/>
      <c r="E27" s="9"/>
      <c r="F27" s="2"/>
      <c r="G27" s="2">
        <f>LOOKUP(F27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7" s="2"/>
      <c r="I27" s="2">
        <f>LOOKUP(H27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7" s="5">
        <f t="shared" si="2"/>
        <v>-6</v>
      </c>
      <c r="K27" s="2">
        <f>LOOKUP(J27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7" s="2">
        <f t="shared" si="0"/>
        <v>0</v>
      </c>
      <c r="M27" s="2"/>
      <c r="N27" s="3">
        <f t="shared" si="3"/>
        <v>0</v>
      </c>
      <c r="O27" s="9">
        <f t="shared" si="4"/>
        <v>0</v>
      </c>
      <c r="P27" s="2"/>
    </row>
    <row r="28" spans="1:16">
      <c r="A28" s="2">
        <f t="shared" si="1"/>
        <v>0</v>
      </c>
      <c r="B28" s="3"/>
      <c r="C28" s="4"/>
      <c r="D28" s="9"/>
      <c r="E28" s="9"/>
      <c r="F28" s="2"/>
      <c r="G28" s="2">
        <f>LOOKUP(F28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8" s="2"/>
      <c r="I28" s="2">
        <f>LOOKUP(H28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8" s="5">
        <f t="shared" si="2"/>
        <v>-6</v>
      </c>
      <c r="K28" s="2">
        <f>LOOKUP(J28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8" s="2">
        <f t="shared" si="0"/>
        <v>0</v>
      </c>
      <c r="M28" s="2"/>
      <c r="N28" s="3">
        <f t="shared" si="3"/>
        <v>0</v>
      </c>
      <c r="O28" s="9">
        <f t="shared" si="4"/>
        <v>0</v>
      </c>
      <c r="P28" s="2"/>
    </row>
    <row r="29" spans="1:16">
      <c r="A29" s="2">
        <f t="shared" si="1"/>
        <v>0</v>
      </c>
      <c r="B29" s="3"/>
      <c r="C29" s="4"/>
      <c r="D29" s="9"/>
      <c r="E29" s="9"/>
      <c r="F29" s="2"/>
      <c r="G29" s="2">
        <f>LOOKUP(F29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29" s="2"/>
      <c r="I29" s="2">
        <f>LOOKUP(H29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29" s="5">
        <f t="shared" si="2"/>
        <v>-6</v>
      </c>
      <c r="K29" s="2">
        <f>LOOKUP(J29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29" s="2">
        <f t="shared" si="0"/>
        <v>0</v>
      </c>
      <c r="M29" s="2"/>
      <c r="N29" s="3">
        <f t="shared" si="3"/>
        <v>0</v>
      </c>
      <c r="O29" s="9">
        <f t="shared" si="4"/>
        <v>0</v>
      </c>
      <c r="P29" s="2"/>
    </row>
    <row r="30" spans="1:16">
      <c r="A30" s="2">
        <f t="shared" si="1"/>
        <v>0</v>
      </c>
      <c r="B30" s="3"/>
      <c r="C30" s="4"/>
      <c r="D30" s="9"/>
      <c r="E30" s="9"/>
      <c r="F30" s="2"/>
      <c r="G30" s="2">
        <f>LOOKUP(F30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0" s="2"/>
      <c r="I30" s="2">
        <f>LOOKUP(H30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0" s="5">
        <f t="shared" si="2"/>
        <v>-6</v>
      </c>
      <c r="K30" s="2">
        <f>LOOKUP(J30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0" s="2">
        <f t="shared" si="0"/>
        <v>0</v>
      </c>
      <c r="M30" s="2"/>
      <c r="N30" s="3">
        <f t="shared" si="3"/>
        <v>0</v>
      </c>
      <c r="O30" s="9">
        <f t="shared" si="4"/>
        <v>0</v>
      </c>
      <c r="P30" s="2"/>
    </row>
    <row r="31" spans="1:16">
      <c r="A31" s="2">
        <f t="shared" si="1"/>
        <v>0</v>
      </c>
      <c r="B31" s="3"/>
      <c r="C31" s="4"/>
      <c r="D31" s="9"/>
      <c r="E31" s="9"/>
      <c r="F31" s="2"/>
      <c r="G31" s="2">
        <f>LOOKUP(F31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1" s="2"/>
      <c r="I31" s="2">
        <f>LOOKUP(H31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1" s="5">
        <f t="shared" si="2"/>
        <v>-6</v>
      </c>
      <c r="K31" s="2">
        <f>LOOKUP(J31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1" s="2">
        <f t="shared" si="0"/>
        <v>0</v>
      </c>
      <c r="M31" s="2"/>
      <c r="N31" s="3">
        <f t="shared" si="3"/>
        <v>0</v>
      </c>
      <c r="O31" s="9">
        <f t="shared" si="4"/>
        <v>0</v>
      </c>
      <c r="P31" s="2"/>
    </row>
    <row r="32" spans="1:16">
      <c r="A32" s="2">
        <f t="shared" si="1"/>
        <v>0</v>
      </c>
      <c r="B32" s="3"/>
      <c r="C32" s="4"/>
      <c r="D32" s="9"/>
      <c r="E32" s="9"/>
      <c r="F32" s="2"/>
      <c r="G32" s="2">
        <f>LOOKUP(F32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2" s="2"/>
      <c r="I32" s="2">
        <f>LOOKUP(H32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2" s="5">
        <f t="shared" si="2"/>
        <v>-6</v>
      </c>
      <c r="K32" s="2">
        <f>LOOKUP(J32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2" s="2">
        <f t="shared" si="0"/>
        <v>0</v>
      </c>
      <c r="M32" s="2"/>
      <c r="N32" s="3">
        <f t="shared" si="3"/>
        <v>0</v>
      </c>
      <c r="O32" s="9">
        <f t="shared" si="4"/>
        <v>0</v>
      </c>
      <c r="P32" s="2"/>
    </row>
    <row r="33" spans="1:16">
      <c r="A33" s="2">
        <f t="shared" si="1"/>
        <v>0</v>
      </c>
      <c r="B33" s="3"/>
      <c r="C33" s="4"/>
      <c r="D33" s="9"/>
      <c r="E33" s="9"/>
      <c r="F33" s="2"/>
      <c r="G33" s="2">
        <f>LOOKUP(F33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3" s="2"/>
      <c r="I33" s="2">
        <f>LOOKUP(H33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3" s="5">
        <f t="shared" si="2"/>
        <v>-6</v>
      </c>
      <c r="K33" s="2">
        <f>LOOKUP(J33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3" s="2">
        <f t="shared" si="0"/>
        <v>0</v>
      </c>
      <c r="M33" s="2"/>
      <c r="N33" s="3">
        <f t="shared" si="3"/>
        <v>0</v>
      </c>
      <c r="O33" s="9">
        <f t="shared" si="4"/>
        <v>0</v>
      </c>
      <c r="P33" s="2"/>
    </row>
    <row r="34" spans="1:16">
      <c r="A34" s="2">
        <f t="shared" si="1"/>
        <v>0</v>
      </c>
      <c r="B34" s="3"/>
      <c r="C34" s="4"/>
      <c r="D34" s="9"/>
      <c r="E34" s="9"/>
      <c r="F34" s="2"/>
      <c r="G34" s="2">
        <f>LOOKUP(F34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4" s="2"/>
      <c r="I34" s="2">
        <f>LOOKUP(H34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4" s="5">
        <f t="shared" si="2"/>
        <v>-6</v>
      </c>
      <c r="K34" s="2">
        <f>LOOKUP(J34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4" s="2">
        <f t="shared" si="0"/>
        <v>0</v>
      </c>
      <c r="M34" s="2"/>
      <c r="N34" s="3">
        <f t="shared" si="3"/>
        <v>0</v>
      </c>
      <c r="O34" s="9">
        <f t="shared" si="4"/>
        <v>0</v>
      </c>
      <c r="P34" s="2"/>
    </row>
    <row r="35" spans="1:16">
      <c r="A35" s="2">
        <f t="shared" si="1"/>
        <v>0</v>
      </c>
      <c r="B35" s="3"/>
      <c r="C35" s="4"/>
      <c r="D35" s="9"/>
      <c r="E35" s="9"/>
      <c r="F35" s="2"/>
      <c r="G35" s="2">
        <f>LOOKUP(F35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5" s="2"/>
      <c r="I35" s="2">
        <f>LOOKUP(H35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5" s="5">
        <f t="shared" si="2"/>
        <v>-6</v>
      </c>
      <c r="K35" s="2">
        <f>LOOKUP(J35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5" s="2">
        <f t="shared" si="0"/>
        <v>0</v>
      </c>
      <c r="M35" s="2"/>
      <c r="N35" s="3">
        <f t="shared" si="3"/>
        <v>0</v>
      </c>
      <c r="O35" s="9">
        <f t="shared" si="4"/>
        <v>0</v>
      </c>
      <c r="P35" s="2"/>
    </row>
    <row r="36" spans="1:16">
      <c r="A36" s="2">
        <f t="shared" si="1"/>
        <v>0</v>
      </c>
      <c r="B36" s="3"/>
      <c r="C36" s="4"/>
      <c r="D36" s="9"/>
      <c r="E36" s="9"/>
      <c r="F36" s="2"/>
      <c r="G36" s="2">
        <f>LOOKUP(F36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6" s="2"/>
      <c r="I36" s="2">
        <f>LOOKUP(H36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6" s="5">
        <f t="shared" si="2"/>
        <v>-6</v>
      </c>
      <c r="K36" s="2">
        <f>LOOKUP(J36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6" s="2">
        <f t="shared" si="0"/>
        <v>0</v>
      </c>
      <c r="M36" s="2"/>
      <c r="N36" s="3">
        <f t="shared" si="3"/>
        <v>0</v>
      </c>
      <c r="O36" s="9">
        <f t="shared" si="4"/>
        <v>0</v>
      </c>
      <c r="P36" s="2"/>
    </row>
    <row r="37" spans="1:16">
      <c r="A37" s="2">
        <f t="shared" si="1"/>
        <v>0</v>
      </c>
      <c r="B37" s="3"/>
      <c r="C37" s="4"/>
      <c r="D37" s="9"/>
      <c r="E37" s="9"/>
      <c r="F37" s="2"/>
      <c r="G37" s="2">
        <f>LOOKUP(F37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37" s="2"/>
      <c r="I37" s="2">
        <f>LOOKUP(H37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0</v>
      </c>
      <c r="J37" s="5">
        <f t="shared" si="2"/>
        <v>-6</v>
      </c>
      <c r="K37" s="2">
        <f>LOOKUP(J37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37" s="2">
        <f t="shared" si="0"/>
        <v>0</v>
      </c>
      <c r="M37" s="2"/>
      <c r="N37" s="3">
        <f t="shared" si="3"/>
        <v>0</v>
      </c>
      <c r="O37" s="9">
        <f t="shared" si="4"/>
        <v>0</v>
      </c>
      <c r="P37" s="2"/>
    </row>
  </sheetData>
  <autoFilter ref="L1:L27"/>
  <mergeCells count="14">
    <mergeCell ref="L1:L3"/>
    <mergeCell ref="M1:M3"/>
    <mergeCell ref="N1:N3"/>
    <mergeCell ref="O1:O3"/>
    <mergeCell ref="P1:P3"/>
    <mergeCell ref="F2:G2"/>
    <mergeCell ref="H2:I2"/>
    <mergeCell ref="J2:K2"/>
    <mergeCell ref="A1:A3"/>
    <mergeCell ref="B1:B3"/>
    <mergeCell ref="C1:C3"/>
    <mergeCell ref="D1:D3"/>
    <mergeCell ref="E1:E3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J7" sqref="J7"/>
    </sheetView>
  </sheetViews>
  <sheetFormatPr defaultRowHeight="15"/>
  <cols>
    <col min="1" max="1" width="5.7109375" customWidth="1"/>
    <col min="2" max="2" width="22.5703125" customWidth="1"/>
    <col min="3" max="3" width="4.85546875" customWidth="1"/>
    <col min="4" max="4" width="12.28515625" customWidth="1"/>
    <col min="5" max="5" width="9.140625" customWidth="1"/>
    <col min="13" max="13" width="7" customWidth="1"/>
    <col min="14" max="14" width="32" customWidth="1"/>
    <col min="15" max="15" width="9.42578125" customWidth="1"/>
    <col min="16" max="16" width="10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7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 ht="21" customHeight="1">
      <c r="A4" s="2">
        <f t="shared" ref="A4:A18" si="0">M4</f>
        <v>1</v>
      </c>
      <c r="B4" s="3" t="s">
        <v>17</v>
      </c>
      <c r="C4" s="4">
        <v>9</v>
      </c>
      <c r="D4" s="1" t="s">
        <v>18</v>
      </c>
      <c r="E4" s="1">
        <v>17</v>
      </c>
      <c r="F4" s="2">
        <v>18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36</v>
      </c>
      <c r="H4" s="2">
        <v>4</v>
      </c>
      <c r="I4" s="2">
        <f>LOOKUP(H4,{0,1,2,3,4,5,6,7,8,9,10,11,12,13,14,15,16,17,18,19,20,21,22,23,24,25,26},{0,10,18,26,32,37,42,47,52,56,60,64,68,71,74,77,80,82,84,86,88,90,92,94,96,98,100})</f>
        <v>32</v>
      </c>
      <c r="J4" s="5">
        <f t="shared" ref="J4:J18" si="1">P4-2</f>
        <v>4.17</v>
      </c>
      <c r="K4" s="2">
        <f>LOOKUP(J4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85</v>
      </c>
      <c r="L4" s="2">
        <f t="shared" ref="L4:L18" si="2">SUM(G4,I4,K4)</f>
        <v>153</v>
      </c>
      <c r="M4" s="2">
        <v>1</v>
      </c>
      <c r="N4" s="3" t="str">
        <f t="shared" ref="N4:N18" si="3">B4</f>
        <v>Кузнецов Демьян</v>
      </c>
      <c r="O4" s="1">
        <f t="shared" ref="O4:O18" si="4">E4</f>
        <v>17</v>
      </c>
      <c r="P4" s="1">
        <v>6.17</v>
      </c>
    </row>
    <row r="5" spans="1:16">
      <c r="A5" s="2">
        <f t="shared" si="0"/>
        <v>2</v>
      </c>
      <c r="B5" s="6" t="s">
        <v>113</v>
      </c>
      <c r="C5" s="7">
        <v>7</v>
      </c>
      <c r="D5" s="10" t="s">
        <v>18</v>
      </c>
      <c r="E5" s="2">
        <v>24</v>
      </c>
      <c r="F5" s="2">
        <v>18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36</v>
      </c>
      <c r="H5" s="2">
        <v>1</v>
      </c>
      <c r="I5" s="2">
        <f>LOOKUP(H5,{0,1,2,3,4,5,6,7,8,9,10,11,12,13,14,15,16,17,18,19,20,21,22,23,24,25,26},{0,10,18,26,32,37,42,47,52,56,60,64,68,71,74,77,80,82,84,86,88,90,92,94,96,98,100})</f>
        <v>10</v>
      </c>
      <c r="J5" s="5">
        <f t="shared" si="1"/>
        <v>4.47</v>
      </c>
      <c r="K5" s="2">
        <f>LOOKUP(J5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75</v>
      </c>
      <c r="L5" s="2">
        <f t="shared" si="2"/>
        <v>121</v>
      </c>
      <c r="M5" s="2">
        <v>2</v>
      </c>
      <c r="N5" s="3" t="str">
        <f t="shared" si="3"/>
        <v>Кудрин Павел</v>
      </c>
      <c r="O5" s="1">
        <f t="shared" si="4"/>
        <v>24</v>
      </c>
      <c r="P5" s="2">
        <v>6.47</v>
      </c>
    </row>
    <row r="6" spans="1:16">
      <c r="A6" s="2">
        <f t="shared" si="0"/>
        <v>3</v>
      </c>
      <c r="B6" s="6" t="s">
        <v>33</v>
      </c>
      <c r="C6" s="7">
        <v>8</v>
      </c>
      <c r="D6" s="18" t="s">
        <v>18</v>
      </c>
      <c r="E6" s="2">
        <v>1</v>
      </c>
      <c r="F6" s="2">
        <v>13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6" s="2">
        <v>3</v>
      </c>
      <c r="I6" s="2">
        <f>LOOKUP(H6,{0,1,2,3,4,5,6,7,8,9,10,11,12,13,14,15,16,17,18,19,20,21,22,23,24,25,26},{0,10,18,26,32,37,42,47,52,56,60,64,68,71,74,77,80,82,84,86,88,90,92,94,96,98,100})</f>
        <v>26</v>
      </c>
      <c r="J6" s="5">
        <f t="shared" si="1"/>
        <v>5.0599999999999996</v>
      </c>
      <c r="K6" s="2">
        <f>LOOKUP(J6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68</v>
      </c>
      <c r="L6" s="2">
        <f t="shared" si="2"/>
        <v>120</v>
      </c>
      <c r="M6" s="2">
        <v>3</v>
      </c>
      <c r="N6" s="3" t="str">
        <f t="shared" si="3"/>
        <v>Черкунов Артемий</v>
      </c>
      <c r="O6" s="1">
        <f t="shared" si="4"/>
        <v>1</v>
      </c>
      <c r="P6" s="2">
        <v>7.06</v>
      </c>
    </row>
    <row r="7" spans="1:16">
      <c r="A7" s="2">
        <f t="shared" si="0"/>
        <v>4</v>
      </c>
      <c r="B7" s="6" t="s">
        <v>66</v>
      </c>
      <c r="C7" s="7">
        <v>9</v>
      </c>
      <c r="D7" s="2" t="s">
        <v>35</v>
      </c>
      <c r="E7" s="2">
        <v>21</v>
      </c>
      <c r="F7" s="2">
        <v>22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44</v>
      </c>
      <c r="H7" s="2">
        <v>5</v>
      </c>
      <c r="I7" s="2">
        <f>LOOKUP(H7,{0,1,2,3,4,5,6,7,8,9,10,11,12,13,14,15,16,17,18,19,20,21,22,23,24,25,26},{0,10,18,26,32,37,42,47,52,56,60,64,68,71,74,77,80,82,84,86,88,90,92,94,96,98,100})</f>
        <v>37</v>
      </c>
      <c r="J7" s="5">
        <f t="shared" si="1"/>
        <v>7.5399999999999991</v>
      </c>
      <c r="K7" s="2">
        <f>LOOKUP(J7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15</v>
      </c>
      <c r="L7" s="2">
        <f t="shared" si="2"/>
        <v>96</v>
      </c>
      <c r="M7" s="2">
        <v>4</v>
      </c>
      <c r="N7" s="3" t="str">
        <f t="shared" si="3"/>
        <v>Карпинский Артём</v>
      </c>
      <c r="O7" s="1">
        <f t="shared" si="4"/>
        <v>21</v>
      </c>
      <c r="P7" s="2">
        <v>9.5399999999999991</v>
      </c>
    </row>
    <row r="8" spans="1:16">
      <c r="A8" s="2">
        <f t="shared" si="0"/>
        <v>5</v>
      </c>
      <c r="B8" s="6" t="s">
        <v>68</v>
      </c>
      <c r="C8" s="7">
        <v>9</v>
      </c>
      <c r="D8" s="2" t="s">
        <v>35</v>
      </c>
      <c r="E8" s="2">
        <v>9</v>
      </c>
      <c r="F8" s="2">
        <v>24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48</v>
      </c>
      <c r="H8" s="2">
        <v>5</v>
      </c>
      <c r="I8" s="2">
        <f>LOOKUP(H8,{0,1,2,3,4,5,6,7,8,9,10,11,12,13,14,15,16,17,18,19,20,21,22,23,24,25,26},{0,10,18,26,32,37,42,47,52,56,60,64,68,71,74,77,80,82,84,86,88,90,92,94,96,98,100})</f>
        <v>37</v>
      </c>
      <c r="J8" s="5">
        <f t="shared" si="1"/>
        <v>8.42</v>
      </c>
      <c r="K8" s="2">
        <f>LOOKUP(J8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</v>
      </c>
      <c r="L8" s="2">
        <f t="shared" si="2"/>
        <v>93</v>
      </c>
      <c r="M8" s="2">
        <v>5</v>
      </c>
      <c r="N8" s="3" t="str">
        <f t="shared" si="3"/>
        <v>Черемных Богдан</v>
      </c>
      <c r="O8" s="1">
        <f t="shared" si="4"/>
        <v>9</v>
      </c>
      <c r="P8" s="2">
        <v>10.42</v>
      </c>
    </row>
    <row r="9" spans="1:16">
      <c r="A9" s="2">
        <f t="shared" si="0"/>
        <v>6</v>
      </c>
      <c r="B9" s="6" t="s">
        <v>57</v>
      </c>
      <c r="C9" s="7">
        <v>9</v>
      </c>
      <c r="D9" s="2" t="s">
        <v>35</v>
      </c>
      <c r="E9" s="2">
        <v>5</v>
      </c>
      <c r="F9" s="2">
        <v>10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20</v>
      </c>
      <c r="H9" s="2">
        <v>0</v>
      </c>
      <c r="I9" s="2">
        <f>LOOKUP(H9,{0,1,2,3,4,5,6,7,8,9,10,11,12,13,14,15,16,17,18,19,20,21,22,23,24,25,26},{0,10,18,26,32,37,42,47,52,56,60,64,68,71,74,77,80,82,84,86,88,90,92,94,96,98,100})</f>
        <v>0</v>
      </c>
      <c r="J9" s="5">
        <f t="shared" si="1"/>
        <v>5.36</v>
      </c>
      <c r="K9" s="2">
        <f>LOOKUP(J9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58</v>
      </c>
      <c r="L9" s="2">
        <f t="shared" si="2"/>
        <v>78</v>
      </c>
      <c r="M9" s="2">
        <v>6</v>
      </c>
      <c r="N9" s="3" t="str">
        <f t="shared" si="3"/>
        <v>Машьянов Сергей</v>
      </c>
      <c r="O9" s="1">
        <f t="shared" si="4"/>
        <v>5</v>
      </c>
      <c r="P9" s="2">
        <v>7.36</v>
      </c>
    </row>
    <row r="10" spans="1:16">
      <c r="A10" s="2">
        <f t="shared" si="0"/>
        <v>7</v>
      </c>
      <c r="B10" s="6" t="s">
        <v>80</v>
      </c>
      <c r="C10" s="7">
        <v>8</v>
      </c>
      <c r="D10" s="2" t="s">
        <v>35</v>
      </c>
      <c r="E10" s="2">
        <v>10</v>
      </c>
      <c r="F10" s="2">
        <v>15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30</v>
      </c>
      <c r="H10" s="2">
        <v>6</v>
      </c>
      <c r="I10" s="2">
        <f>LOOKUP(H10,{0,1,2,3,4,5,6,7,8,9,10,11,12,13,14,15,16,17,18,19,20,21,22,23,24,25,26},{0,10,18,26,32,37,42,47,52,56,60,64,68,71,74,77,80,82,84,86,88,90,92,94,96,98,100})</f>
        <v>42</v>
      </c>
      <c r="J10" s="5">
        <f t="shared" si="1"/>
        <v>9.1</v>
      </c>
      <c r="K10" s="2">
        <f>LOOKUP(J10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</v>
      </c>
      <c r="L10" s="2">
        <f t="shared" si="2"/>
        <v>77</v>
      </c>
      <c r="M10" s="2">
        <v>7</v>
      </c>
      <c r="N10" s="3" t="str">
        <f t="shared" si="3"/>
        <v>Петров Владислав </v>
      </c>
      <c r="O10" s="1">
        <f t="shared" si="4"/>
        <v>10</v>
      </c>
      <c r="P10" s="2">
        <v>11.1</v>
      </c>
    </row>
    <row r="11" spans="1:16">
      <c r="A11" s="2">
        <f t="shared" si="0"/>
        <v>8</v>
      </c>
      <c r="B11" s="6" t="s">
        <v>87</v>
      </c>
      <c r="C11" s="7">
        <v>7</v>
      </c>
      <c r="D11" s="2" t="s">
        <v>35</v>
      </c>
      <c r="E11" s="2">
        <v>3</v>
      </c>
      <c r="F11" s="2">
        <v>9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18</v>
      </c>
      <c r="H11" s="2">
        <v>8</v>
      </c>
      <c r="I11" s="2">
        <f>LOOKUP(H11,{0,1,2,3,4,5,6,7,8,9,10,11,12,13,14,15,16,17,18,19,20,21,22,23,24,25,26},{0,10,18,26,32,37,42,47,52,56,60,64,68,71,74,77,80,82,84,86,88,90,92,94,96,98,100})</f>
        <v>52</v>
      </c>
      <c r="J11" s="5">
        <f t="shared" si="1"/>
        <v>14.11</v>
      </c>
      <c r="K11" s="2">
        <f>LOOKUP(J11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1" s="2">
        <f t="shared" si="2"/>
        <v>71</v>
      </c>
      <c r="M11" s="2">
        <v>8</v>
      </c>
      <c r="N11" s="3" t="str">
        <f t="shared" si="3"/>
        <v>Кошелев Виктор</v>
      </c>
      <c r="O11" s="1">
        <f t="shared" si="4"/>
        <v>3</v>
      </c>
      <c r="P11" s="2">
        <v>16.11</v>
      </c>
    </row>
    <row r="12" spans="1:16">
      <c r="A12" s="2">
        <f t="shared" si="0"/>
        <v>9</v>
      </c>
      <c r="B12" s="6" t="s">
        <v>82</v>
      </c>
      <c r="C12" s="7">
        <v>9</v>
      </c>
      <c r="D12" s="2" t="s">
        <v>35</v>
      </c>
      <c r="E12" s="2">
        <v>2</v>
      </c>
      <c r="F12" s="2">
        <v>14</v>
      </c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28</v>
      </c>
      <c r="H12" s="2">
        <v>4</v>
      </c>
      <c r="I12" s="2">
        <f>LOOKUP(H12,{0,1,2,3,4,5,6,7,8,9,10,11,12,13,14,15,16,17,18,19,20,21,22,23,24,25,26},{0,10,18,26,32,37,42,47,52,56,60,64,68,71,74,77,80,82,84,86,88,90,92,94,96,98,100})</f>
        <v>32</v>
      </c>
      <c r="J12" s="5">
        <f t="shared" si="1"/>
        <v>14.350000000000001</v>
      </c>
      <c r="K12" s="2">
        <f>LOOKUP(J12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2" s="2">
        <f t="shared" si="2"/>
        <v>61</v>
      </c>
      <c r="M12" s="2">
        <v>9</v>
      </c>
      <c r="N12" s="3" t="str">
        <f t="shared" si="3"/>
        <v>Блинов Арсений </v>
      </c>
      <c r="O12" s="1">
        <f t="shared" si="4"/>
        <v>2</v>
      </c>
      <c r="P12" s="2">
        <v>16.350000000000001</v>
      </c>
    </row>
    <row r="13" spans="1:16">
      <c r="A13" s="2">
        <f t="shared" si="0"/>
        <v>10</v>
      </c>
      <c r="B13" s="6" t="s">
        <v>114</v>
      </c>
      <c r="C13" s="7">
        <v>8</v>
      </c>
      <c r="D13" s="2" t="s">
        <v>95</v>
      </c>
      <c r="E13" s="2">
        <v>25</v>
      </c>
      <c r="F13" s="2">
        <v>4</v>
      </c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8</v>
      </c>
      <c r="H13" s="2">
        <v>8</v>
      </c>
      <c r="I13" s="2">
        <f>LOOKUP(H13,{0,1,2,3,4,5,6,7,8,9,10,11,12,13,14,15,16,17,18,19,20,21,22,23,24,25,26},{0,10,18,26,32,37,42,47,52,56,60,64,68,71,74,77,80,82,84,86,88,90,92,94,96,98,100})</f>
        <v>52</v>
      </c>
      <c r="J13" s="5">
        <f t="shared" si="1"/>
        <v>12.1</v>
      </c>
      <c r="K13" s="2">
        <f>LOOKUP(J13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3" s="2">
        <f t="shared" si="2"/>
        <v>61</v>
      </c>
      <c r="M13" s="2">
        <v>10</v>
      </c>
      <c r="N13" s="3" t="str">
        <f t="shared" si="3"/>
        <v>Белоусов Данил</v>
      </c>
      <c r="O13" s="1">
        <f t="shared" si="4"/>
        <v>25</v>
      </c>
      <c r="P13" s="2">
        <v>14.1</v>
      </c>
    </row>
    <row r="14" spans="1:16">
      <c r="A14" s="2">
        <f t="shared" si="0"/>
        <v>11</v>
      </c>
      <c r="B14" s="6" t="s">
        <v>85</v>
      </c>
      <c r="C14" s="7">
        <v>8</v>
      </c>
      <c r="D14" s="2" t="s">
        <v>35</v>
      </c>
      <c r="E14" s="2">
        <v>12</v>
      </c>
      <c r="F14" s="2">
        <v>5</v>
      </c>
      <c r="G14" s="2">
        <f>LOOKUP(F14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10</v>
      </c>
      <c r="H14" s="2">
        <v>3</v>
      </c>
      <c r="I14" s="2">
        <f>LOOKUP(H14,{0,1,2,3,4,5,6,7,8,9,10,11,12,13,14,15,16,17,18,19,20,21,22,23,24,25,26},{0,10,18,26,32,37,42,47,52,56,60,64,68,71,74,77,80,82,84,86,88,90,92,94,96,98,100})</f>
        <v>26</v>
      </c>
      <c r="J14" s="5">
        <f t="shared" si="1"/>
        <v>8.27</v>
      </c>
      <c r="K14" s="2">
        <f>LOOKUP(J14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10</v>
      </c>
      <c r="L14" s="2">
        <f t="shared" si="2"/>
        <v>46</v>
      </c>
      <c r="M14" s="2">
        <v>11</v>
      </c>
      <c r="N14" s="3" t="str">
        <f t="shared" si="3"/>
        <v>Куваев Егор</v>
      </c>
      <c r="O14" s="1">
        <f t="shared" si="4"/>
        <v>12</v>
      </c>
      <c r="P14" s="2">
        <v>10.27</v>
      </c>
    </row>
    <row r="15" spans="1:16">
      <c r="A15" s="2">
        <f t="shared" si="0"/>
        <v>12</v>
      </c>
      <c r="B15" s="6" t="s">
        <v>64</v>
      </c>
      <c r="C15" s="7">
        <v>9</v>
      </c>
      <c r="D15" s="2" t="s">
        <v>35</v>
      </c>
      <c r="E15" s="2">
        <v>22</v>
      </c>
      <c r="F15" s="2">
        <v>6</v>
      </c>
      <c r="G15" s="2">
        <f>LOOKUP(F15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12</v>
      </c>
      <c r="H15" s="2">
        <v>4</v>
      </c>
      <c r="I15" s="2">
        <f>LOOKUP(H15,{0,1,2,3,4,5,6,7,8,9,10,11,12,13,14,15,16,17,18,19,20,21,22,23,24,25,26},{0,10,18,26,32,37,42,47,52,56,60,64,68,71,74,77,80,82,84,86,88,90,92,94,96,98,100})</f>
        <v>32</v>
      </c>
      <c r="J15" s="5">
        <f t="shared" si="1"/>
        <v>11.17</v>
      </c>
      <c r="K15" s="2">
        <f>LOOKUP(J15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5" s="2">
        <f t="shared" si="2"/>
        <v>45</v>
      </c>
      <c r="M15" s="2">
        <v>12</v>
      </c>
      <c r="N15" s="3" t="str">
        <f t="shared" si="3"/>
        <v>Шабалин Александр </v>
      </c>
      <c r="O15" s="1">
        <f t="shared" si="4"/>
        <v>22</v>
      </c>
      <c r="P15" s="2">
        <v>13.17</v>
      </c>
    </row>
    <row r="16" spans="1:16">
      <c r="A16" s="2">
        <f t="shared" si="0"/>
        <v>13</v>
      </c>
      <c r="B16" s="6" t="s">
        <v>108</v>
      </c>
      <c r="C16" s="7">
        <v>8</v>
      </c>
      <c r="D16" s="2" t="s">
        <v>109</v>
      </c>
      <c r="E16" s="2">
        <v>11</v>
      </c>
      <c r="F16" s="2">
        <v>0</v>
      </c>
      <c r="G16" s="2">
        <f>LOOKUP(F16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0</v>
      </c>
      <c r="H16" s="2">
        <v>5</v>
      </c>
      <c r="I16" s="2">
        <f>LOOKUP(H16,{0,1,2,3,4,5,6,7,8,9,10,11,12,13,14,15,16,17,18,19,20,21,22,23,24,25,26},{0,10,18,26,32,37,42,47,52,56,60,64,68,71,74,77,80,82,84,86,88,90,92,94,96,98,100})</f>
        <v>37</v>
      </c>
      <c r="J16" s="5">
        <f t="shared" si="1"/>
        <v>10.029999999999999</v>
      </c>
      <c r="K16" s="2">
        <f>LOOKUP(J16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6" s="2">
        <f t="shared" si="2"/>
        <v>38</v>
      </c>
      <c r="M16" s="2">
        <v>13</v>
      </c>
      <c r="N16" s="3" t="str">
        <f t="shared" si="3"/>
        <v>Усольцев Александр</v>
      </c>
      <c r="O16" s="1">
        <f t="shared" si="4"/>
        <v>11</v>
      </c>
      <c r="P16" s="2">
        <v>12.03</v>
      </c>
    </row>
    <row r="17" spans="1:16">
      <c r="A17" s="2">
        <f t="shared" si="0"/>
        <v>14</v>
      </c>
      <c r="B17" s="6" t="s">
        <v>69</v>
      </c>
      <c r="C17" s="7">
        <v>8</v>
      </c>
      <c r="D17" s="2" t="s">
        <v>35</v>
      </c>
      <c r="E17" s="2">
        <v>23</v>
      </c>
      <c r="F17" s="2">
        <v>6</v>
      </c>
      <c r="G17" s="2">
        <f>LOOKUP(F17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12</v>
      </c>
      <c r="H17" s="2">
        <v>0</v>
      </c>
      <c r="I17" s="2">
        <f>LOOKUP(H17,{0,1,2,3,4,5,6,7,8,9,10,11,12,13,14,15,16,17,18,19,20,21,22,23,24,25,26},{0,10,18,26,32,37,42,47,52,56,60,64,68,71,74,77,80,82,84,86,88,90,92,94,96,98,100})</f>
        <v>0</v>
      </c>
      <c r="J17" s="5">
        <f t="shared" si="1"/>
        <v>20.13</v>
      </c>
      <c r="K17" s="2">
        <f>LOOKUP(J17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7" s="2">
        <f t="shared" si="2"/>
        <v>13</v>
      </c>
      <c r="M17" s="2">
        <v>14</v>
      </c>
      <c r="N17" s="3" t="str">
        <f t="shared" si="3"/>
        <v>Захаров Артём </v>
      </c>
      <c r="O17" s="1">
        <f t="shared" si="4"/>
        <v>23</v>
      </c>
      <c r="P17" s="2">
        <v>22.13</v>
      </c>
    </row>
    <row r="18" spans="1:16">
      <c r="A18" s="2">
        <f t="shared" si="0"/>
        <v>15</v>
      </c>
      <c r="B18" s="3" t="s">
        <v>106</v>
      </c>
      <c r="C18" s="4">
        <v>9</v>
      </c>
      <c r="D18" s="2" t="s">
        <v>35</v>
      </c>
      <c r="E18" s="1">
        <v>4</v>
      </c>
      <c r="F18" s="2">
        <v>0</v>
      </c>
      <c r="G18" s="2">
        <f>LOOKUP(F18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0</v>
      </c>
      <c r="H18" s="2">
        <v>0</v>
      </c>
      <c r="I18" s="2">
        <f>LOOKUP(H18,{0,1,2,3,4,5,6,7,8,9,10,11,12,13,14,15,16,17,18,19,20,21,22,23,24,25,26},{0,10,18,26,32,37,42,47,52,56,60,64,68,71,74,77,80,82,84,86,88,90,92,94,96,98,100})</f>
        <v>0</v>
      </c>
      <c r="J18" s="5">
        <f t="shared" si="1"/>
        <v>15.43</v>
      </c>
      <c r="K18" s="2">
        <f>LOOKUP(J18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8" s="2">
        <f t="shared" si="2"/>
        <v>1</v>
      </c>
      <c r="M18" s="2">
        <v>15</v>
      </c>
      <c r="N18" s="3" t="str">
        <f t="shared" si="3"/>
        <v>Прохоров Лев</v>
      </c>
      <c r="O18" s="1">
        <f t="shared" si="4"/>
        <v>4</v>
      </c>
      <c r="P18" s="1">
        <v>17.43</v>
      </c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  <ignoredErrors>
    <ignoredError sqref="L1:L3 L38:L104857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E18" sqref="E18"/>
    </sheetView>
  </sheetViews>
  <sheetFormatPr defaultRowHeight="15"/>
  <cols>
    <col min="1" max="1" width="4.5703125" customWidth="1"/>
    <col min="2" max="2" width="21.28515625" customWidth="1"/>
    <col min="3" max="3" width="8.42578125" customWidth="1"/>
    <col min="4" max="4" width="12.7109375" customWidth="1"/>
    <col min="5" max="5" width="9.140625" customWidth="1"/>
    <col min="14" max="14" width="31.5703125" customWidth="1"/>
    <col min="15" max="15" width="7.57031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7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 t="shared" ref="A4:A11" si="0">M4</f>
        <v>1</v>
      </c>
      <c r="B4" s="3" t="s">
        <v>19</v>
      </c>
      <c r="C4" s="4">
        <v>10</v>
      </c>
      <c r="D4" s="10" t="s">
        <v>18</v>
      </c>
      <c r="E4" s="1">
        <v>26</v>
      </c>
      <c r="F4" s="2">
        <v>8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16</v>
      </c>
      <c r="H4" s="2">
        <v>40</v>
      </c>
      <c r="I4" s="2">
        <f>LOOKUP(H4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90</v>
      </c>
      <c r="J4" s="5">
        <f>P4-4</f>
        <v>5.07</v>
      </c>
      <c r="K4" s="2">
        <f>LOOKUP(J4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75</v>
      </c>
      <c r="L4" s="2">
        <f t="shared" ref="L4:L11" si="1">SUM(G4,I4,K4)</f>
        <v>181</v>
      </c>
      <c r="M4" s="2">
        <v>1</v>
      </c>
      <c r="N4" s="3" t="str">
        <f t="shared" ref="N4:N11" si="2">B4</f>
        <v>Спирина Кристина</v>
      </c>
      <c r="O4" s="1">
        <f t="shared" ref="O4:O11" si="3">E4</f>
        <v>26</v>
      </c>
      <c r="P4" s="1">
        <v>9.07</v>
      </c>
    </row>
    <row r="5" spans="1:16">
      <c r="A5" s="2">
        <f t="shared" si="0"/>
        <v>2</v>
      </c>
      <c r="B5" s="6" t="s">
        <v>61</v>
      </c>
      <c r="C5" s="7">
        <v>11</v>
      </c>
      <c r="D5" s="2" t="s">
        <v>35</v>
      </c>
      <c r="E5" s="2">
        <v>50</v>
      </c>
      <c r="F5" s="2">
        <v>5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10</v>
      </c>
      <c r="H5" s="2">
        <v>40</v>
      </c>
      <c r="I5" s="2">
        <f>LOOKUP(H5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90</v>
      </c>
      <c r="J5" s="5">
        <f>P5-4</f>
        <v>7.1199999999999992</v>
      </c>
      <c r="K5" s="2">
        <f>LOOKUP(J5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33</v>
      </c>
      <c r="L5" s="2">
        <f t="shared" si="1"/>
        <v>133</v>
      </c>
      <c r="M5" s="2">
        <v>2</v>
      </c>
      <c r="N5" s="3" t="str">
        <f t="shared" si="2"/>
        <v>Семенова Виктория</v>
      </c>
      <c r="O5" s="1">
        <f t="shared" si="3"/>
        <v>50</v>
      </c>
      <c r="P5" s="2">
        <v>11.12</v>
      </c>
    </row>
    <row r="6" spans="1:16">
      <c r="A6" s="2">
        <f t="shared" si="0"/>
        <v>3</v>
      </c>
      <c r="B6" s="19" t="s">
        <v>50</v>
      </c>
      <c r="C6" s="4">
        <v>11</v>
      </c>
      <c r="D6" s="2" t="s">
        <v>35</v>
      </c>
      <c r="E6" s="18">
        <v>40</v>
      </c>
      <c r="F6" s="2">
        <v>15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30</v>
      </c>
      <c r="H6" s="2">
        <v>25</v>
      </c>
      <c r="I6" s="2">
        <f>LOOKUP(H6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75</v>
      </c>
      <c r="J6" s="5">
        <f>P6-4</f>
        <v>7.5</v>
      </c>
      <c r="K6" s="2">
        <f>LOOKUP(J6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23</v>
      </c>
      <c r="L6" s="2">
        <f t="shared" si="1"/>
        <v>128</v>
      </c>
      <c r="M6" s="2">
        <v>3</v>
      </c>
      <c r="N6" s="3" t="str">
        <f t="shared" si="2"/>
        <v>Полуяктова Алеся</v>
      </c>
      <c r="O6" s="1">
        <f t="shared" si="3"/>
        <v>40</v>
      </c>
      <c r="P6" s="2">
        <v>11.5</v>
      </c>
    </row>
    <row r="7" spans="1:16">
      <c r="A7" s="2">
        <f t="shared" si="0"/>
        <v>4</v>
      </c>
      <c r="B7" s="6" t="s">
        <v>63</v>
      </c>
      <c r="C7" s="7">
        <v>10</v>
      </c>
      <c r="D7" s="2" t="s">
        <v>35</v>
      </c>
      <c r="E7" s="2">
        <v>42</v>
      </c>
      <c r="F7" s="2">
        <v>17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34</v>
      </c>
      <c r="H7" s="2">
        <v>30</v>
      </c>
      <c r="I7" s="2">
        <f>LOOKUP(H7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80</v>
      </c>
      <c r="J7" s="5">
        <f>P7-4</f>
        <v>8.52</v>
      </c>
      <c r="K7" s="2">
        <f>LOOKUP(J7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11</v>
      </c>
      <c r="L7" s="2">
        <f t="shared" si="1"/>
        <v>125</v>
      </c>
      <c r="M7" s="2">
        <v>4</v>
      </c>
      <c r="N7" s="3" t="str">
        <f t="shared" si="2"/>
        <v>Мусаева Варвара </v>
      </c>
      <c r="O7" s="1">
        <f t="shared" si="3"/>
        <v>42</v>
      </c>
      <c r="P7" s="2">
        <v>12.52</v>
      </c>
    </row>
    <row r="8" spans="1:16">
      <c r="A8" s="2">
        <f t="shared" si="0"/>
        <v>5</v>
      </c>
      <c r="B8" s="6" t="s">
        <v>51</v>
      </c>
      <c r="C8" s="7">
        <v>11</v>
      </c>
      <c r="D8" s="2" t="s">
        <v>35</v>
      </c>
      <c r="E8" s="2">
        <v>41</v>
      </c>
      <c r="F8" s="2">
        <v>17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34</v>
      </c>
      <c r="H8" s="2">
        <v>20</v>
      </c>
      <c r="I8" s="2">
        <f>LOOKUP(H8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8" s="5">
        <f>P8-4</f>
        <v>8.2200000000000006</v>
      </c>
      <c r="K8" s="2">
        <f>LOOKUP(J8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16</v>
      </c>
      <c r="L8" s="2">
        <f t="shared" si="1"/>
        <v>116</v>
      </c>
      <c r="M8" s="2">
        <v>5</v>
      </c>
      <c r="N8" s="3" t="str">
        <f t="shared" si="2"/>
        <v>Бурмистрова Варвара</v>
      </c>
      <c r="O8" s="1">
        <f t="shared" si="3"/>
        <v>41</v>
      </c>
      <c r="P8" s="2">
        <v>12.22</v>
      </c>
    </row>
    <row r="9" spans="1:16">
      <c r="A9" s="2">
        <f t="shared" si="0"/>
        <v>6</v>
      </c>
      <c r="B9" s="6" t="s">
        <v>72</v>
      </c>
      <c r="C9" s="7">
        <v>10</v>
      </c>
      <c r="D9" s="2" t="s">
        <v>35</v>
      </c>
      <c r="E9" s="2">
        <v>28</v>
      </c>
      <c r="F9" s="2">
        <v>17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34</v>
      </c>
      <c r="H9" s="2">
        <v>20</v>
      </c>
      <c r="I9" s="2">
        <f>LOOKUP(H9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9" s="5">
        <v>11.4</v>
      </c>
      <c r="K9" s="2">
        <f>LOOKUP(J9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</v>
      </c>
      <c r="L9" s="2">
        <f t="shared" si="1"/>
        <v>102</v>
      </c>
      <c r="M9" s="2">
        <v>6</v>
      </c>
      <c r="N9" s="3" t="str">
        <f t="shared" si="2"/>
        <v>Потеряева Анна </v>
      </c>
      <c r="O9" s="1">
        <f t="shared" si="3"/>
        <v>28</v>
      </c>
      <c r="P9" s="2"/>
    </row>
    <row r="10" spans="1:16">
      <c r="A10" s="2">
        <f t="shared" si="0"/>
        <v>7</v>
      </c>
      <c r="B10" s="6" t="s">
        <v>75</v>
      </c>
      <c r="C10" s="7">
        <v>10</v>
      </c>
      <c r="D10" s="2" t="s">
        <v>35</v>
      </c>
      <c r="E10" s="2">
        <v>30</v>
      </c>
      <c r="F10" s="2">
        <v>0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10" s="2">
        <v>20</v>
      </c>
      <c r="I10" s="2">
        <f>LOOKUP(H10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10" s="5">
        <v>12.59</v>
      </c>
      <c r="K10" s="2">
        <f>LOOKUP(J10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0" s="2">
        <f t="shared" si="1"/>
        <v>67</v>
      </c>
      <c r="M10" s="2">
        <v>7</v>
      </c>
      <c r="N10" s="3" t="str">
        <f t="shared" si="2"/>
        <v>Толстова Анжелика </v>
      </c>
      <c r="O10" s="1">
        <f t="shared" si="3"/>
        <v>30</v>
      </c>
      <c r="P10" s="2"/>
    </row>
    <row r="11" spans="1:16">
      <c r="A11" s="2">
        <f t="shared" si="0"/>
        <v>8</v>
      </c>
      <c r="B11" s="6" t="s">
        <v>73</v>
      </c>
      <c r="C11" s="7">
        <v>10</v>
      </c>
      <c r="D11" s="2" t="s">
        <v>35</v>
      </c>
      <c r="E11" s="2">
        <v>29</v>
      </c>
      <c r="F11" s="2">
        <v>2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</v>
      </c>
      <c r="H11" s="2">
        <v>10</v>
      </c>
      <c r="I11" s="2">
        <f>LOOKUP(H11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46</v>
      </c>
      <c r="J11" s="5">
        <v>11.37</v>
      </c>
      <c r="K11" s="2">
        <f>LOOKUP(J11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</v>
      </c>
      <c r="L11" s="2">
        <f t="shared" si="1"/>
        <v>52</v>
      </c>
      <c r="M11" s="2">
        <v>8</v>
      </c>
      <c r="N11" s="3" t="str">
        <f t="shared" si="2"/>
        <v>Макрушина Арина</v>
      </c>
      <c r="O11" s="1">
        <f t="shared" si="3"/>
        <v>29</v>
      </c>
      <c r="P11" s="2"/>
    </row>
  </sheetData>
  <autoFilter ref="L1:L11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D22" sqref="D22"/>
    </sheetView>
  </sheetViews>
  <sheetFormatPr defaultRowHeight="15"/>
  <cols>
    <col min="1" max="1" width="4.42578125" customWidth="1"/>
    <col min="2" max="2" width="25.42578125" customWidth="1"/>
    <col min="4" max="4" width="14.85546875" customWidth="1"/>
    <col min="5" max="5" width="8.140625" customWidth="1"/>
    <col min="14" max="14" width="30.42578125" customWidth="1"/>
    <col min="15" max="15" width="9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7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 t="shared" ref="A4:A20" si="0">M4</f>
        <v>1</v>
      </c>
      <c r="B4" s="6" t="s">
        <v>53</v>
      </c>
      <c r="C4" s="7">
        <v>10</v>
      </c>
      <c r="D4" s="11" t="s">
        <v>35</v>
      </c>
      <c r="E4" s="2">
        <v>45</v>
      </c>
      <c r="F4" s="2">
        <v>11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22</v>
      </c>
      <c r="H4" s="2">
        <v>15</v>
      </c>
      <c r="I4" s="2">
        <f>LOOKUP(H4,{0,1,2,3,4,5,6,7,8,9,10,11,12,13,14,15,16,17,18,19,20,21,22,23,24,25,26},{0,10,18,26,32,37,42,47,52,56,60,64,68,71,74,77,80,82,84,86,88,90,92,94,96,98,100})</f>
        <v>77</v>
      </c>
      <c r="J4" s="5">
        <f t="shared" ref="J4:J20" si="1">P4-6</f>
        <v>5.27</v>
      </c>
      <c r="K4" s="2">
        <f>LOOKUP(J4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61</v>
      </c>
      <c r="L4" s="2">
        <f t="shared" ref="L4:L20" si="2">SUM(G4,I4,K4)</f>
        <v>160</v>
      </c>
      <c r="M4" s="2">
        <v>1</v>
      </c>
      <c r="N4" s="3" t="str">
        <f t="shared" ref="N4:N20" si="3">B4</f>
        <v>Степанов Иван</v>
      </c>
      <c r="O4" s="1">
        <f t="shared" ref="O4:O20" si="4">E4</f>
        <v>45</v>
      </c>
      <c r="P4" s="2">
        <v>11.27</v>
      </c>
    </row>
    <row r="5" spans="1:16">
      <c r="A5" s="2">
        <f t="shared" si="0"/>
        <v>2</v>
      </c>
      <c r="B5" s="6" t="s">
        <v>118</v>
      </c>
      <c r="C5" s="7">
        <v>11</v>
      </c>
      <c r="D5" s="2" t="s">
        <v>95</v>
      </c>
      <c r="E5" s="2">
        <v>49</v>
      </c>
      <c r="F5" s="2">
        <v>13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5" s="2">
        <v>12</v>
      </c>
      <c r="I5" s="2">
        <f>LOOKUP(H5,{0,1,2,3,4,5,6,7,8,9,10,11,12,13,14,15,16,17,18,19,20,21,22,23,24,25,26},{0,10,18,26,32,37,42,47,52,56,60,64,68,71,74,77,80,82,84,86,88,90,92,94,96,98,100})</f>
        <v>68</v>
      </c>
      <c r="J5" s="5">
        <f t="shared" si="1"/>
        <v>5.15</v>
      </c>
      <c r="K5" s="2">
        <f>LOOKUP(J5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65</v>
      </c>
      <c r="L5" s="2">
        <f t="shared" si="2"/>
        <v>159</v>
      </c>
      <c r="M5" s="2">
        <v>2</v>
      </c>
      <c r="N5" s="3" t="str">
        <f t="shared" si="3"/>
        <v>Петров Алексей</v>
      </c>
      <c r="O5" s="1">
        <f t="shared" si="4"/>
        <v>49</v>
      </c>
      <c r="P5" s="2">
        <v>11.15</v>
      </c>
    </row>
    <row r="6" spans="1:16">
      <c r="A6" s="2">
        <f t="shared" si="0"/>
        <v>3</v>
      </c>
      <c r="B6" s="19" t="s">
        <v>34</v>
      </c>
      <c r="C6" s="4">
        <v>10</v>
      </c>
      <c r="D6" s="1" t="s">
        <v>35</v>
      </c>
      <c r="E6" s="18">
        <v>39</v>
      </c>
      <c r="F6" s="2">
        <v>13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6" s="2">
        <v>3</v>
      </c>
      <c r="I6" s="2">
        <f>LOOKUP(H6,{0,1,2,3,4,5,6,7,8,9,10,11,12,13,14,15,16,17,18,19,20,21,22,23,24,25,26},{0,10,18,26,32,37,42,47,52,56,60,64,68,71,74,77,80,82,84,86,88,90,92,94,96,98,100})</f>
        <v>26</v>
      </c>
      <c r="J6" s="5">
        <f t="shared" si="1"/>
        <v>4.4000000000000004</v>
      </c>
      <c r="K6" s="2">
        <f>LOOKUP(J6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77</v>
      </c>
      <c r="L6" s="2">
        <f t="shared" si="2"/>
        <v>129</v>
      </c>
      <c r="M6" s="2">
        <v>3</v>
      </c>
      <c r="N6" s="3" t="str">
        <f t="shared" si="3"/>
        <v>Зайков Степан</v>
      </c>
      <c r="O6" s="1">
        <f t="shared" si="4"/>
        <v>39</v>
      </c>
      <c r="P6" s="18">
        <v>10.4</v>
      </c>
    </row>
    <row r="7" spans="1:16">
      <c r="A7" s="2">
        <f t="shared" si="0"/>
        <v>4</v>
      </c>
      <c r="B7" s="20" t="s">
        <v>115</v>
      </c>
      <c r="C7" s="7">
        <v>10</v>
      </c>
      <c r="D7" s="2" t="s">
        <v>95</v>
      </c>
      <c r="E7" s="2">
        <v>31</v>
      </c>
      <c r="F7" s="2">
        <v>13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7" s="2">
        <v>10</v>
      </c>
      <c r="I7" s="2">
        <f>LOOKUP(H7,{0,1,2,3,4,5,6,7,8,9,10,11,12,13,14,15,16,17,18,19,20,21,22,23,24,25,26},{0,10,18,26,32,37,42,47,52,56,60,64,68,71,74,77,80,82,84,86,88,90,92,94,96,98,100})</f>
        <v>60</v>
      </c>
      <c r="J7" s="5">
        <f t="shared" si="1"/>
        <v>7.09</v>
      </c>
      <c r="K7" s="2">
        <f>LOOKUP(J7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27</v>
      </c>
      <c r="L7" s="2">
        <f t="shared" si="2"/>
        <v>113</v>
      </c>
      <c r="M7" s="2">
        <v>4</v>
      </c>
      <c r="N7" s="3" t="str">
        <f t="shared" si="3"/>
        <v>Давыдов Данил</v>
      </c>
      <c r="O7" s="1">
        <f t="shared" si="4"/>
        <v>31</v>
      </c>
      <c r="P7" s="2">
        <v>13.09</v>
      </c>
    </row>
    <row r="8" spans="1:16">
      <c r="A8" s="2">
        <f t="shared" si="0"/>
        <v>5</v>
      </c>
      <c r="B8" s="6" t="s">
        <v>78</v>
      </c>
      <c r="C8" s="7">
        <v>10</v>
      </c>
      <c r="D8" s="11" t="s">
        <v>35</v>
      </c>
      <c r="E8" s="2">
        <v>38</v>
      </c>
      <c r="F8" s="2">
        <v>40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80</v>
      </c>
      <c r="H8" s="2">
        <v>2</v>
      </c>
      <c r="I8" s="2">
        <f>LOOKUP(H8,{0,1,2,3,4,5,6,7,8,9,10,11,12,13,14,15,16,17,18,19,20,21,22,23,24,25,26},{0,10,18,26,32,37,42,47,52,56,60,64,68,71,74,77,80,82,84,86,88,90,92,94,96,98,100})</f>
        <v>18</v>
      </c>
      <c r="J8" s="5">
        <f t="shared" si="1"/>
        <v>11.05</v>
      </c>
      <c r="K8" s="2">
        <f>LOOKUP(J8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8" s="2">
        <f t="shared" si="2"/>
        <v>99</v>
      </c>
      <c r="M8" s="2">
        <v>5</v>
      </c>
      <c r="N8" s="3" t="str">
        <f t="shared" si="3"/>
        <v>Бойко Кирилл</v>
      </c>
      <c r="O8" s="1">
        <f t="shared" si="4"/>
        <v>38</v>
      </c>
      <c r="P8" s="2">
        <v>17.05</v>
      </c>
    </row>
    <row r="9" spans="1:16">
      <c r="A9" s="2">
        <f t="shared" si="0"/>
        <v>6</v>
      </c>
      <c r="B9" s="6" t="s">
        <v>71</v>
      </c>
      <c r="C9" s="7">
        <v>10</v>
      </c>
      <c r="D9" s="11" t="s">
        <v>35</v>
      </c>
      <c r="E9" s="2">
        <v>36</v>
      </c>
      <c r="F9" s="2">
        <v>7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14</v>
      </c>
      <c r="H9" s="2">
        <v>8</v>
      </c>
      <c r="I9" s="2">
        <f>LOOKUP(H9,{0,1,2,3,4,5,6,7,8,9,10,11,12,13,14,15,16,17,18,19,20,21,22,23,24,25,26},{0,10,18,26,32,37,42,47,52,56,60,64,68,71,74,77,80,82,84,86,88,90,92,94,96,98,100})</f>
        <v>52</v>
      </c>
      <c r="J9" s="5">
        <f t="shared" si="1"/>
        <v>7.23</v>
      </c>
      <c r="K9" s="2">
        <f>LOOKUP(J9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23</v>
      </c>
      <c r="L9" s="2">
        <f t="shared" si="2"/>
        <v>89</v>
      </c>
      <c r="M9" s="2">
        <v>6</v>
      </c>
      <c r="N9" s="3" t="str">
        <f t="shared" si="3"/>
        <v>Березнюк Кирилл </v>
      </c>
      <c r="O9" s="1">
        <f t="shared" si="4"/>
        <v>36</v>
      </c>
      <c r="P9" s="2">
        <v>13.23</v>
      </c>
    </row>
    <row r="10" spans="1:16">
      <c r="A10" s="2">
        <f t="shared" si="0"/>
        <v>7</v>
      </c>
      <c r="B10" s="6" t="s">
        <v>116</v>
      </c>
      <c r="C10" s="7">
        <v>10</v>
      </c>
      <c r="D10" s="2" t="s">
        <v>95</v>
      </c>
      <c r="E10" s="2">
        <v>33</v>
      </c>
      <c r="F10" s="2">
        <v>10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20</v>
      </c>
      <c r="H10" s="2">
        <v>9</v>
      </c>
      <c r="I10" s="2">
        <f>LOOKUP(H10,{0,1,2,3,4,5,6,7,8,9,10,11,12,13,14,15,16,17,18,19,20,21,22,23,24,25,26},{0,10,18,26,32,37,42,47,52,56,60,64,68,71,74,77,80,82,84,86,88,90,92,94,96,98,100})</f>
        <v>56</v>
      </c>
      <c r="J10" s="5">
        <f t="shared" si="1"/>
        <v>8.3000000000000007</v>
      </c>
      <c r="K10" s="2">
        <f>LOOKUP(J10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10</v>
      </c>
      <c r="L10" s="2">
        <f t="shared" si="2"/>
        <v>86</v>
      </c>
      <c r="M10" s="2">
        <v>7</v>
      </c>
      <c r="N10" s="3" t="str">
        <f t="shared" si="3"/>
        <v>Крапивин Антон</v>
      </c>
      <c r="O10" s="1">
        <f t="shared" si="4"/>
        <v>33</v>
      </c>
      <c r="P10" s="2">
        <v>14.3</v>
      </c>
    </row>
    <row r="11" spans="1:16">
      <c r="A11" s="2">
        <f t="shared" si="0"/>
        <v>8</v>
      </c>
      <c r="B11" s="6" t="s">
        <v>77</v>
      </c>
      <c r="C11" s="7">
        <v>10</v>
      </c>
      <c r="D11" s="11" t="s">
        <v>35</v>
      </c>
      <c r="E11" s="2">
        <v>44</v>
      </c>
      <c r="F11" s="2">
        <v>15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30</v>
      </c>
      <c r="H11" s="2">
        <v>0</v>
      </c>
      <c r="I11" s="2">
        <f>LOOKUP(H11,{0,1,2,3,4,5,6,7,8,9,10,11,12,13,14,15,16,17,18,19,20,21,22,23,24,25,26},{0,10,18,26,32,37,42,47,52,56,60,64,68,71,74,77,80,82,84,86,88,90,92,94,96,98,100})</f>
        <v>0</v>
      </c>
      <c r="J11" s="5">
        <f t="shared" si="1"/>
        <v>6.27</v>
      </c>
      <c r="K11" s="2">
        <f>LOOKUP(J11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41</v>
      </c>
      <c r="L11" s="2">
        <f t="shared" si="2"/>
        <v>71</v>
      </c>
      <c r="M11" s="2">
        <v>8</v>
      </c>
      <c r="N11" s="3" t="str">
        <f t="shared" si="3"/>
        <v>Попов Виктор</v>
      </c>
      <c r="O11" s="1">
        <f t="shared" si="4"/>
        <v>44</v>
      </c>
      <c r="P11" s="2">
        <v>12.27</v>
      </c>
    </row>
    <row r="12" spans="1:16">
      <c r="A12" s="2">
        <f t="shared" si="0"/>
        <v>9</v>
      </c>
      <c r="B12" s="6" t="s">
        <v>76</v>
      </c>
      <c r="C12" s="7">
        <v>10</v>
      </c>
      <c r="D12" s="11" t="s">
        <v>35</v>
      </c>
      <c r="E12" s="2">
        <v>46</v>
      </c>
      <c r="F12" s="2">
        <v>16</v>
      </c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32</v>
      </c>
      <c r="H12" s="2">
        <v>4</v>
      </c>
      <c r="I12" s="2">
        <f>LOOKUP(H12,{0,1,2,3,4,5,6,7,8,9,10,11,12,13,14,15,16,17,18,19,20,21,22,23,24,25,26},{0,10,18,26,32,37,42,47,52,56,60,64,68,71,74,77,80,82,84,86,88,90,92,94,96,98,100})</f>
        <v>32</v>
      </c>
      <c r="J12" s="5">
        <f t="shared" si="1"/>
        <v>11.059999999999999</v>
      </c>
      <c r="K12" s="2">
        <f>LOOKUP(J12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2" s="2">
        <f t="shared" si="2"/>
        <v>65</v>
      </c>
      <c r="M12" s="2">
        <v>9</v>
      </c>
      <c r="N12" s="3" t="str">
        <f t="shared" si="3"/>
        <v>Соколов Матвей</v>
      </c>
      <c r="O12" s="1">
        <f t="shared" si="4"/>
        <v>46</v>
      </c>
      <c r="P12" s="2">
        <v>17.059999999999999</v>
      </c>
    </row>
    <row r="13" spans="1:16" ht="15.75">
      <c r="A13" s="2">
        <f t="shared" si="0"/>
        <v>10</v>
      </c>
      <c r="B13" s="21" t="s">
        <v>58</v>
      </c>
      <c r="C13" s="7">
        <v>10</v>
      </c>
      <c r="D13" s="11" t="s">
        <v>35</v>
      </c>
      <c r="E13" s="2">
        <v>48</v>
      </c>
      <c r="F13" s="2">
        <v>1</v>
      </c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</v>
      </c>
      <c r="H13" s="2">
        <v>4</v>
      </c>
      <c r="I13" s="2">
        <f>LOOKUP(H13,{0,1,2,3,4,5,6,7,8,9,10,11,12,13,14,15,16,17,18,19,20,21,22,23,24,25,26},{0,10,18,26,32,37,42,47,52,56,60,64,68,71,74,77,80,82,84,86,88,90,92,94,96,98,100})</f>
        <v>32</v>
      </c>
      <c r="J13" s="5">
        <f t="shared" si="1"/>
        <v>7.1400000000000006</v>
      </c>
      <c r="K13" s="2">
        <f>LOOKUP(J13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26</v>
      </c>
      <c r="L13" s="2">
        <f t="shared" si="2"/>
        <v>60</v>
      </c>
      <c r="M13" s="2">
        <v>10</v>
      </c>
      <c r="N13" s="3" t="str">
        <f t="shared" si="3"/>
        <v>Котов Артем</v>
      </c>
      <c r="O13" s="1">
        <f t="shared" si="4"/>
        <v>48</v>
      </c>
      <c r="P13" s="2">
        <v>13.14</v>
      </c>
    </row>
    <row r="14" spans="1:16">
      <c r="A14" s="2">
        <f t="shared" si="0"/>
        <v>11</v>
      </c>
      <c r="B14" s="6" t="s">
        <v>59</v>
      </c>
      <c r="C14" s="7">
        <v>10</v>
      </c>
      <c r="D14" s="11" t="s">
        <v>35</v>
      </c>
      <c r="E14" s="2">
        <v>37</v>
      </c>
      <c r="F14" s="2">
        <v>12</v>
      </c>
      <c r="G14" s="2">
        <f>LOOKUP(F14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24</v>
      </c>
      <c r="H14" s="2">
        <v>3</v>
      </c>
      <c r="I14" s="2">
        <f>LOOKUP(H14,{0,1,2,3,4,5,6,7,8,9,10,11,12,13,14,15,16,17,18,19,20,21,22,23,24,25,26},{0,10,18,26,32,37,42,47,52,56,60,64,68,71,74,77,80,82,84,86,88,90,92,94,96,98,100})</f>
        <v>26</v>
      </c>
      <c r="J14" s="5">
        <f t="shared" si="1"/>
        <v>9.01</v>
      </c>
      <c r="K14" s="2">
        <f>LOOKUP(J14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</v>
      </c>
      <c r="L14" s="2">
        <f t="shared" si="2"/>
        <v>56</v>
      </c>
      <c r="M14" s="2">
        <v>11</v>
      </c>
      <c r="N14" s="3" t="str">
        <f t="shared" si="3"/>
        <v>Копытов Кирилл</v>
      </c>
      <c r="O14" s="1">
        <f t="shared" si="4"/>
        <v>37</v>
      </c>
      <c r="P14" s="2">
        <v>15.01</v>
      </c>
    </row>
    <row r="15" spans="1:16">
      <c r="A15" s="2">
        <f t="shared" si="0"/>
        <v>12</v>
      </c>
      <c r="B15" s="6" t="s">
        <v>117</v>
      </c>
      <c r="C15" s="7">
        <v>10</v>
      </c>
      <c r="D15" s="11" t="s">
        <v>35</v>
      </c>
      <c r="E15" s="2">
        <v>35</v>
      </c>
      <c r="F15" s="2">
        <v>1</v>
      </c>
      <c r="G15" s="2">
        <f>LOOKUP(F15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</v>
      </c>
      <c r="H15" s="2">
        <v>5</v>
      </c>
      <c r="I15" s="2">
        <f>LOOKUP(H15,{0,1,2,3,4,5,6,7,8,9,10,11,12,13,14,15,16,17,18,19,20,21,22,23,24,25,26},{0,10,18,26,32,37,42,47,52,56,60,64,68,71,74,77,80,82,84,86,88,90,92,94,96,98,100})</f>
        <v>37</v>
      </c>
      <c r="J15" s="5">
        <f t="shared" si="1"/>
        <v>9.56</v>
      </c>
      <c r="K15" s="2">
        <f>LOOKUP(J15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</v>
      </c>
      <c r="L15" s="2">
        <f t="shared" si="2"/>
        <v>41</v>
      </c>
      <c r="M15" s="2">
        <v>12</v>
      </c>
      <c r="N15" s="3" t="str">
        <f t="shared" si="3"/>
        <v>Марков Илья</v>
      </c>
      <c r="O15" s="1">
        <f t="shared" si="4"/>
        <v>35</v>
      </c>
      <c r="P15" s="2">
        <v>15.56</v>
      </c>
    </row>
    <row r="16" spans="1:16">
      <c r="A16" s="2">
        <f t="shared" si="0"/>
        <v>13</v>
      </c>
      <c r="B16" s="6" t="s">
        <v>65</v>
      </c>
      <c r="C16" s="4">
        <v>10</v>
      </c>
      <c r="D16" s="11" t="s">
        <v>35</v>
      </c>
      <c r="E16" s="18">
        <v>32</v>
      </c>
      <c r="F16" s="2">
        <v>15</v>
      </c>
      <c r="G16" s="2">
        <f>LOOKUP(F16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30</v>
      </c>
      <c r="H16" s="2">
        <v>0</v>
      </c>
      <c r="I16" s="2">
        <f>LOOKUP(H16,{0,1,2,3,4,5,6,7,8,9,10,11,12,13,14,15,16,17,18,19,20,21,22,23,24,25,26},{0,10,18,26,32,37,42,47,52,56,60,64,68,71,74,77,80,82,84,86,88,90,92,94,96,98,100})</f>
        <v>0</v>
      </c>
      <c r="J16" s="5">
        <f t="shared" si="1"/>
        <v>14.3</v>
      </c>
      <c r="K16" s="2">
        <f>LOOKUP(J16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6" s="2">
        <f t="shared" si="2"/>
        <v>31</v>
      </c>
      <c r="M16" s="2">
        <v>13</v>
      </c>
      <c r="N16" s="3" t="str">
        <f t="shared" si="3"/>
        <v>Швалев Дмитрий</v>
      </c>
      <c r="O16" s="1">
        <f t="shared" si="4"/>
        <v>32</v>
      </c>
      <c r="P16" s="18">
        <v>20.3</v>
      </c>
    </row>
    <row r="17" spans="1:16">
      <c r="A17" s="2">
        <f t="shared" si="0"/>
        <v>14</v>
      </c>
      <c r="B17" s="6" t="s">
        <v>60</v>
      </c>
      <c r="C17" s="7">
        <v>10</v>
      </c>
      <c r="D17" s="18" t="s">
        <v>35</v>
      </c>
      <c r="E17" s="2">
        <v>47</v>
      </c>
      <c r="F17" s="2">
        <v>13</v>
      </c>
      <c r="G17" s="2">
        <f>LOOKUP(F17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17" s="2">
        <v>0</v>
      </c>
      <c r="I17" s="2">
        <f>LOOKUP(H17,{0,1,2,3,4,5,6,7,8,9,10,11,12,13,14,15,16,17,18,19,20,21,22,23,24,25,26},{0,10,18,26,32,37,42,47,52,56,60,64,68,71,74,77,80,82,84,86,88,90,92,94,96,98,100})</f>
        <v>0</v>
      </c>
      <c r="J17" s="5">
        <f t="shared" si="1"/>
        <v>10.27</v>
      </c>
      <c r="K17" s="2">
        <f>LOOKUP(J17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7" s="2">
        <f t="shared" si="2"/>
        <v>27</v>
      </c>
      <c r="M17" s="2">
        <v>14</v>
      </c>
      <c r="N17" s="3" t="str">
        <f t="shared" si="3"/>
        <v>Шелягин Егор</v>
      </c>
      <c r="O17" s="1">
        <f t="shared" si="4"/>
        <v>47</v>
      </c>
      <c r="P17" s="2">
        <v>16.27</v>
      </c>
    </row>
    <row r="18" spans="1:16">
      <c r="A18" s="2">
        <f t="shared" si="0"/>
        <v>15</v>
      </c>
      <c r="B18" s="6" t="s">
        <v>74</v>
      </c>
      <c r="C18" s="7">
        <v>10</v>
      </c>
      <c r="D18" s="18" t="s">
        <v>35</v>
      </c>
      <c r="E18" s="2">
        <v>43</v>
      </c>
      <c r="F18" s="2">
        <v>12</v>
      </c>
      <c r="G18" s="2">
        <f>LOOKUP(F18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24</v>
      </c>
      <c r="H18" s="2">
        <v>0</v>
      </c>
      <c r="I18" s="2">
        <f>LOOKUP(H18,{0,1,2,3,4,5,6,7,8,9,10,11,12,13,14,15,16,17,18,19,20,21,22,23,24,25,26},{0,10,18,26,32,37,42,47,52,56,60,64,68,71,74,77,80,82,84,86,88,90,92,94,96,98,100})</f>
        <v>0</v>
      </c>
      <c r="J18" s="5">
        <f t="shared" si="1"/>
        <v>12.5</v>
      </c>
      <c r="K18" s="2">
        <f>LOOKUP(J18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</v>
      </c>
      <c r="L18" s="2">
        <f t="shared" si="2"/>
        <v>25</v>
      </c>
      <c r="M18" s="2">
        <v>15</v>
      </c>
      <c r="N18" s="3" t="str">
        <f t="shared" si="3"/>
        <v>Окольничников Дмитрий </v>
      </c>
      <c r="O18" s="1">
        <f t="shared" si="4"/>
        <v>43</v>
      </c>
      <c r="P18" s="2">
        <v>18.5</v>
      </c>
    </row>
    <row r="19" spans="1:16">
      <c r="A19" s="2">
        <f t="shared" si="0"/>
        <v>16</v>
      </c>
      <c r="B19" s="6" t="s">
        <v>52</v>
      </c>
      <c r="C19" s="7">
        <v>11</v>
      </c>
      <c r="D19" s="18" t="s">
        <v>35</v>
      </c>
      <c r="E19" s="2">
        <v>52</v>
      </c>
      <c r="F19" s="2">
        <v>11</v>
      </c>
      <c r="G19" s="2">
        <f>LOOKUP(F19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22</v>
      </c>
      <c r="H19" s="2">
        <v>0</v>
      </c>
      <c r="I19" s="2">
        <f>LOOKUP(H19,{0,1,2,3,4,5,6,7,8,9,10,11,12,13,14,15,16,17,18,19,20,21,22,23,24,25,26},{0,10,18,26,32,37,42,47,52,56,60,64,68,71,74,77,80,82,84,86,88,90,92,94,96,98,100})</f>
        <v>0</v>
      </c>
      <c r="J19" s="5">
        <f t="shared" si="1"/>
        <v>-6</v>
      </c>
      <c r="K19" s="2">
        <f>LOOKUP(J19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19" s="2">
        <f t="shared" si="2"/>
        <v>22</v>
      </c>
      <c r="M19" s="2">
        <v>16</v>
      </c>
      <c r="N19" s="3" t="str">
        <f t="shared" si="3"/>
        <v>Григорьев Андрей</v>
      </c>
      <c r="O19" s="1">
        <f t="shared" si="4"/>
        <v>52</v>
      </c>
      <c r="P19" s="2"/>
    </row>
    <row r="20" spans="1:16">
      <c r="A20" s="2">
        <f t="shared" si="0"/>
        <v>17</v>
      </c>
      <c r="B20" s="6" t="s">
        <v>62</v>
      </c>
      <c r="C20" s="7">
        <v>10</v>
      </c>
      <c r="D20" s="18" t="s">
        <v>35</v>
      </c>
      <c r="E20" s="2">
        <v>34</v>
      </c>
      <c r="F20" s="2">
        <v>0</v>
      </c>
      <c r="G20" s="2">
        <f>LOOKUP(F20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0</v>
      </c>
      <c r="H20" s="2">
        <v>0</v>
      </c>
      <c r="I20" s="2">
        <f>LOOKUP(H20,{0,1,2,3,4,5,6,7,8,9,10,11,12,13,14,15,16,17,18,19,20,21,22,23,24,25,26},{0,10,18,26,32,37,42,47,52,56,60,64,68,71,74,77,80,82,84,86,88,90,92,94,96,98,100})</f>
        <v>0</v>
      </c>
      <c r="J20" s="5">
        <f t="shared" si="1"/>
        <v>9.4700000000000006</v>
      </c>
      <c r="K20" s="2">
        <f>LOOKUP(J20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</v>
      </c>
      <c r="L20" s="2">
        <f t="shared" si="2"/>
        <v>2</v>
      </c>
      <c r="M20" s="2">
        <v>17</v>
      </c>
      <c r="N20" s="3" t="str">
        <f t="shared" si="3"/>
        <v>Квашнин Сергей </v>
      </c>
      <c r="O20" s="1">
        <f t="shared" si="4"/>
        <v>34</v>
      </c>
      <c r="P20" s="2">
        <v>15.47</v>
      </c>
    </row>
  </sheetData>
  <autoFilter ref="L1:L20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C14" sqref="C14"/>
    </sheetView>
  </sheetViews>
  <sheetFormatPr defaultRowHeight="15"/>
  <cols>
    <col min="1" max="1" width="4.42578125" customWidth="1"/>
    <col min="2" max="2" width="27.5703125" customWidth="1"/>
    <col min="4" max="4" width="12.85546875" customWidth="1"/>
    <col min="5" max="5" width="8.7109375" customWidth="1"/>
    <col min="12" max="12" width="8.28515625" customWidth="1"/>
    <col min="13" max="13" width="6.5703125" customWidth="1"/>
    <col min="14" max="14" width="29.85546875" customWidth="1"/>
    <col min="15" max="15" width="7.57031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10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>M4</f>
        <v>1</v>
      </c>
      <c r="B4" s="3" t="s">
        <v>42</v>
      </c>
      <c r="C4" s="4">
        <v>13</v>
      </c>
      <c r="D4" s="10" t="s">
        <v>35</v>
      </c>
      <c r="E4" s="1">
        <v>4</v>
      </c>
      <c r="F4" s="2">
        <v>29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58</v>
      </c>
      <c r="H4" s="2">
        <v>55</v>
      </c>
      <c r="I4" s="2">
        <f>LOOKUP(H4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87</v>
      </c>
      <c r="J4" s="5">
        <f>P4</f>
        <v>10.45</v>
      </c>
      <c r="K4" s="2">
        <f>LOOKUP(J4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60</v>
      </c>
      <c r="L4" s="2">
        <f>SUM(G4,I4,K4)</f>
        <v>205</v>
      </c>
      <c r="M4" s="2">
        <v>1</v>
      </c>
      <c r="N4" s="3" t="str">
        <f>B4</f>
        <v>Шемякина Анастасия</v>
      </c>
      <c r="O4" s="1">
        <f>E4</f>
        <v>4</v>
      </c>
      <c r="P4" s="2">
        <v>10.45</v>
      </c>
    </row>
    <row r="5" spans="1:16">
      <c r="A5" s="2">
        <f>M5</f>
        <v>2</v>
      </c>
      <c r="B5" s="12" t="s">
        <v>39</v>
      </c>
      <c r="C5" s="4">
        <v>13</v>
      </c>
      <c r="D5" s="11" t="s">
        <v>35</v>
      </c>
      <c r="E5" s="1">
        <v>41</v>
      </c>
      <c r="F5" s="2">
        <v>23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46</v>
      </c>
      <c r="H5" s="2">
        <v>39</v>
      </c>
      <c r="I5" s="2">
        <f>LOOKUP(H5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74</v>
      </c>
      <c r="J5" s="5">
        <f>P5</f>
        <v>8.15</v>
      </c>
      <c r="K5" s="2">
        <f>LOOKUP(J5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83</v>
      </c>
      <c r="L5" s="2">
        <f>SUM(G5,I5,K5)</f>
        <v>203</v>
      </c>
      <c r="M5" s="2">
        <v>2</v>
      </c>
      <c r="N5" s="3" t="str">
        <f>B5</f>
        <v>Чуйко Кристина</v>
      </c>
      <c r="O5" s="1">
        <f>E5</f>
        <v>41</v>
      </c>
      <c r="P5" s="2">
        <v>8.15</v>
      </c>
    </row>
    <row r="6" spans="1:16">
      <c r="A6" s="2">
        <f>M6</f>
        <v>3</v>
      </c>
      <c r="B6" s="12" t="s">
        <v>40</v>
      </c>
      <c r="C6" s="4">
        <v>13</v>
      </c>
      <c r="D6" s="1" t="s">
        <v>35</v>
      </c>
      <c r="E6" s="1">
        <v>44</v>
      </c>
      <c r="F6" s="2">
        <v>32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64</v>
      </c>
      <c r="H6" s="2">
        <v>29</v>
      </c>
      <c r="I6" s="2">
        <f>LOOKUP(H6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64</v>
      </c>
      <c r="J6" s="5">
        <f>P6</f>
        <v>9.1199999999999992</v>
      </c>
      <c r="K6" s="2">
        <f>LOOKUP(J6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73</v>
      </c>
      <c r="L6" s="2">
        <f>SUM(G6,I6,K6)</f>
        <v>201</v>
      </c>
      <c r="M6" s="2">
        <v>3</v>
      </c>
      <c r="N6" s="3" t="str">
        <f>B6</f>
        <v>Мелехина Анна </v>
      </c>
      <c r="O6" s="1">
        <f>E6</f>
        <v>44</v>
      </c>
      <c r="P6" s="2">
        <v>9.1199999999999992</v>
      </c>
    </row>
    <row r="7" spans="1:16">
      <c r="A7" s="2">
        <f>M7</f>
        <v>4</v>
      </c>
      <c r="B7" s="12" t="s">
        <v>25</v>
      </c>
      <c r="C7" s="4">
        <v>12</v>
      </c>
      <c r="D7" s="11" t="s">
        <v>21</v>
      </c>
      <c r="E7" s="1">
        <v>51</v>
      </c>
      <c r="F7" s="2">
        <v>25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50</v>
      </c>
      <c r="H7" s="2">
        <v>13</v>
      </c>
      <c r="I7" s="2">
        <f>LOOKUP(H7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46</v>
      </c>
      <c r="J7" s="5">
        <f>P7</f>
        <v>9.2899999999999991</v>
      </c>
      <c r="K7" s="2">
        <f>LOOKUP(J7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71</v>
      </c>
      <c r="L7" s="2">
        <f>SUM(G7,I7,K7)</f>
        <v>167</v>
      </c>
      <c r="M7" s="2">
        <v>4</v>
      </c>
      <c r="N7" s="3" t="str">
        <f>B7</f>
        <v>Бухарова Кристина</v>
      </c>
      <c r="O7" s="1">
        <f>E7</f>
        <v>51</v>
      </c>
      <c r="P7" s="18">
        <v>9.2899999999999991</v>
      </c>
    </row>
    <row r="8" spans="1:16">
      <c r="A8" s="2">
        <f>M8</f>
        <v>5</v>
      </c>
      <c r="B8" s="12" t="s">
        <v>123</v>
      </c>
      <c r="C8" s="4">
        <v>12</v>
      </c>
      <c r="D8" s="11" t="s">
        <v>95</v>
      </c>
      <c r="E8" s="1">
        <v>11</v>
      </c>
      <c r="F8" s="2">
        <v>6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12</v>
      </c>
      <c r="H8" s="2">
        <v>35</v>
      </c>
      <c r="I8" s="2">
        <f>LOOKUP(H8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70</v>
      </c>
      <c r="J8" s="5">
        <f>P8</f>
        <v>0</v>
      </c>
      <c r="K8" s="2">
        <f>LOOKUP(J8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8" s="2">
        <f>SUM(G8,I8,K8)</f>
        <v>82</v>
      </c>
      <c r="M8" s="2">
        <v>5</v>
      </c>
      <c r="N8" s="3" t="str">
        <f>B8</f>
        <v>Москвина Лера</v>
      </c>
      <c r="O8" s="1">
        <f>E8</f>
        <v>11</v>
      </c>
      <c r="P8" s="2"/>
    </row>
  </sheetData>
  <autoFilter ref="L1:L8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M4" sqref="M4:M13"/>
    </sheetView>
  </sheetViews>
  <sheetFormatPr defaultRowHeight="15"/>
  <cols>
    <col min="1" max="1" width="4.5703125" customWidth="1"/>
    <col min="2" max="2" width="24.42578125" customWidth="1"/>
    <col min="3" max="3" width="7.85546875" customWidth="1"/>
    <col min="4" max="4" width="13.140625" customWidth="1"/>
    <col min="5" max="5" width="7.7109375" customWidth="1"/>
    <col min="13" max="13" width="6.85546875" customWidth="1"/>
    <col min="14" max="14" width="32.42578125" customWidth="1"/>
    <col min="15" max="15" width="8.425781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10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 ht="15.75" customHeight="1">
      <c r="A4" s="2">
        <f t="shared" ref="A4:A13" si="0">M4</f>
        <v>1</v>
      </c>
      <c r="B4" s="6" t="s">
        <v>43</v>
      </c>
      <c r="C4" s="7">
        <v>13</v>
      </c>
      <c r="D4" s="2" t="s">
        <v>35</v>
      </c>
      <c r="E4" s="2">
        <v>21</v>
      </c>
      <c r="F4" s="2">
        <v>30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60</v>
      </c>
      <c r="H4" s="2">
        <v>20</v>
      </c>
      <c r="I4" s="2">
        <f>LOOKUP(H4,{0,1,2,3,4,5,6,7,8,9,10,11,12,13,14,15,16,17,18,19,20,21,22,23,24,25,26,27,28,29,30,31,32,33},{0,6,11,16,21,26,30,34,38,41,44,47,50,53,56,59,62,65,68,71,74,76,78,80,82,84,86,88,90,92,94,96,98,100})</f>
        <v>74</v>
      </c>
      <c r="J4" s="5">
        <f t="shared" ref="J4:J13" si="1">P4-1</f>
        <v>9.49</v>
      </c>
      <c r="K4" s="2">
        <f>LOOKUP(J4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62</v>
      </c>
      <c r="L4" s="2">
        <f t="shared" ref="L4:L13" si="2">SUM(G4,I4,K4)</f>
        <v>196</v>
      </c>
      <c r="M4" s="2">
        <v>1</v>
      </c>
      <c r="N4" s="3" t="str">
        <f t="shared" ref="N4:N13" si="3">B4</f>
        <v>Есипенко Игорь</v>
      </c>
      <c r="O4" s="1">
        <f t="shared" ref="O4:O13" si="4">E4</f>
        <v>21</v>
      </c>
      <c r="P4" s="2">
        <v>10.49</v>
      </c>
    </row>
    <row r="5" spans="1:16">
      <c r="A5" s="2">
        <f t="shared" si="0"/>
        <v>2</v>
      </c>
      <c r="B5" s="19" t="s">
        <v>20</v>
      </c>
      <c r="C5" s="4">
        <v>13</v>
      </c>
      <c r="D5" s="10" t="s">
        <v>21</v>
      </c>
      <c r="E5" s="18">
        <v>16</v>
      </c>
      <c r="F5" s="2">
        <v>38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76</v>
      </c>
      <c r="H5" s="2">
        <v>7</v>
      </c>
      <c r="I5" s="2">
        <f>LOOKUP(H5,{0,1,2,3,4,5,6,7,8,9,10,11,12,13,14,15,16,17,18,19,20,21,22,23,24,25,26,27,28,29,30,31,32,33},{0,6,11,16,21,26,30,34,38,41,44,47,50,53,56,59,62,65,68,71,74,76,78,80,82,84,86,88,90,92,94,96,98,100})</f>
        <v>34</v>
      </c>
      <c r="J5" s="5">
        <f t="shared" si="1"/>
        <v>7.35</v>
      </c>
      <c r="K5" s="2">
        <f>LOOKUP(J5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83</v>
      </c>
      <c r="L5" s="2">
        <f t="shared" si="2"/>
        <v>193</v>
      </c>
      <c r="M5" s="2">
        <v>2</v>
      </c>
      <c r="N5" s="3" t="str">
        <f t="shared" si="3"/>
        <v>Киренкин Иван</v>
      </c>
      <c r="O5" s="1">
        <f t="shared" si="4"/>
        <v>16</v>
      </c>
      <c r="P5" s="18">
        <v>8.35</v>
      </c>
    </row>
    <row r="6" spans="1:16">
      <c r="A6" s="2">
        <f t="shared" si="0"/>
        <v>3</v>
      </c>
      <c r="B6" s="6" t="s">
        <v>23</v>
      </c>
      <c r="C6" s="7"/>
      <c r="D6" s="10" t="s">
        <v>21</v>
      </c>
      <c r="E6" s="2">
        <v>34</v>
      </c>
      <c r="F6" s="2">
        <v>29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58</v>
      </c>
      <c r="H6" s="2">
        <v>16</v>
      </c>
      <c r="I6" s="2">
        <f>LOOKUP(H6,{0,1,2,3,4,5,6,7,8,9,10,11,12,13,14,15,16,17,18,19,20,21,22,23,24,25,26,27,28,29,30,31,32,33},{0,6,11,16,21,26,30,34,38,41,44,47,50,53,56,59,62,65,68,71,74,76,78,80,82,84,86,88,90,92,94,96,98,100})</f>
        <v>62</v>
      </c>
      <c r="J6" s="5">
        <f t="shared" si="1"/>
        <v>8.5399999999999991</v>
      </c>
      <c r="K6" s="2">
        <f>LOOKUP(J6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70</v>
      </c>
      <c r="L6" s="2">
        <f t="shared" si="2"/>
        <v>190</v>
      </c>
      <c r="M6" s="2">
        <v>3</v>
      </c>
      <c r="N6" s="3" t="str">
        <f t="shared" si="3"/>
        <v>Ширыкалов Иван</v>
      </c>
      <c r="O6" s="1">
        <f t="shared" si="4"/>
        <v>34</v>
      </c>
      <c r="P6" s="2">
        <v>9.5399999999999991</v>
      </c>
    </row>
    <row r="7" spans="1:16">
      <c r="A7" s="2">
        <f t="shared" si="0"/>
        <v>4</v>
      </c>
      <c r="B7" s="6" t="s">
        <v>121</v>
      </c>
      <c r="C7" s="7">
        <v>13</v>
      </c>
      <c r="D7" s="2" t="s">
        <v>95</v>
      </c>
      <c r="E7" s="2">
        <v>15</v>
      </c>
      <c r="F7" s="2">
        <v>30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60</v>
      </c>
      <c r="H7" s="2">
        <v>18</v>
      </c>
      <c r="I7" s="2">
        <f>LOOKUP(H7,{0,1,2,3,4,5,6,7,8,9,10,11,12,13,14,15,16,17,18,19,20,21,22,23,24,25,26,27,28,29,30,31,32,33},{0,6,11,16,21,26,30,34,38,41,44,47,50,53,56,59,62,65,68,71,74,76,78,80,82,84,86,88,90,92,94,96,98,100})</f>
        <v>68</v>
      </c>
      <c r="J7" s="5">
        <f t="shared" si="1"/>
        <v>16.239999999999998</v>
      </c>
      <c r="K7" s="2">
        <f>LOOKUP(J7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14</v>
      </c>
      <c r="L7" s="2">
        <f t="shared" si="2"/>
        <v>142</v>
      </c>
      <c r="M7" s="2">
        <v>4</v>
      </c>
      <c r="N7" s="3" t="str">
        <f t="shared" si="3"/>
        <v xml:space="preserve">Вахнин Дмитрий </v>
      </c>
      <c r="O7" s="1">
        <f t="shared" si="4"/>
        <v>15</v>
      </c>
      <c r="P7" s="2">
        <v>17.239999999999998</v>
      </c>
    </row>
    <row r="8" spans="1:16">
      <c r="A8" s="2">
        <f t="shared" si="0"/>
        <v>5</v>
      </c>
      <c r="B8" s="6" t="s">
        <v>46</v>
      </c>
      <c r="C8" s="7">
        <v>13</v>
      </c>
      <c r="D8" s="2" t="s">
        <v>35</v>
      </c>
      <c r="E8" s="2">
        <v>14</v>
      </c>
      <c r="F8" s="2">
        <v>27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54</v>
      </c>
      <c r="H8" s="2">
        <v>10</v>
      </c>
      <c r="I8" s="2">
        <f>LOOKUP(H8,{0,1,2,3,4,5,6,7,8,9,10,11,12,13,14,15,16,17,18,19,20,21,22,23,24,25,26,27,28,29,30,31,32,33},{0,6,11,16,21,26,30,34,38,41,44,47,50,53,56,59,62,65,68,71,74,76,78,80,82,84,86,88,90,92,94,96,98,100})</f>
        <v>44</v>
      </c>
      <c r="J8" s="5">
        <f t="shared" si="1"/>
        <v>12.32</v>
      </c>
      <c r="K8" s="2">
        <f>LOOKUP(J8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41</v>
      </c>
      <c r="L8" s="2">
        <f t="shared" si="2"/>
        <v>139</v>
      </c>
      <c r="M8" s="2">
        <v>5</v>
      </c>
      <c r="N8" s="3" t="str">
        <f t="shared" si="3"/>
        <v>Мартьянов Арсений </v>
      </c>
      <c r="O8" s="1">
        <f t="shared" si="4"/>
        <v>14</v>
      </c>
      <c r="P8" s="2">
        <v>13.32</v>
      </c>
    </row>
    <row r="9" spans="1:16">
      <c r="A9" s="2">
        <f t="shared" si="0"/>
        <v>6</v>
      </c>
      <c r="B9" s="6" t="s">
        <v>22</v>
      </c>
      <c r="C9" s="7"/>
      <c r="D9" s="18" t="s">
        <v>21</v>
      </c>
      <c r="E9" s="2">
        <v>20</v>
      </c>
      <c r="F9" s="2">
        <v>23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46</v>
      </c>
      <c r="H9" s="2">
        <v>3</v>
      </c>
      <c r="I9" s="2">
        <f>LOOKUP(H9,{0,1,2,3,4,5,6,7,8,9,10,11,12,13,14,15,16,17,18,19,20,21,22,23,24,25,26,27,28,29,30,31,32,33},{0,6,11,16,21,26,30,34,38,41,44,47,50,53,56,59,62,65,68,71,74,76,78,80,82,84,86,88,90,92,94,96,98,100})</f>
        <v>16</v>
      </c>
      <c r="J9" s="5">
        <f t="shared" si="1"/>
        <v>9.18</v>
      </c>
      <c r="K9" s="2">
        <f>LOOKUP(J9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66</v>
      </c>
      <c r="L9" s="2">
        <f t="shared" si="2"/>
        <v>128</v>
      </c>
      <c r="M9" s="2">
        <v>6</v>
      </c>
      <c r="N9" s="3" t="str">
        <f t="shared" si="3"/>
        <v>Кочнев Кирилл</v>
      </c>
      <c r="O9" s="1">
        <f t="shared" si="4"/>
        <v>20</v>
      </c>
      <c r="P9" s="2">
        <v>10.18</v>
      </c>
    </row>
    <row r="10" spans="1:16">
      <c r="A10" s="2">
        <f t="shared" si="0"/>
        <v>7</v>
      </c>
      <c r="B10" s="6" t="s">
        <v>24</v>
      </c>
      <c r="C10" s="7"/>
      <c r="D10" s="18" t="s">
        <v>21</v>
      </c>
      <c r="E10" s="2">
        <v>33</v>
      </c>
      <c r="F10" s="2">
        <v>35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70</v>
      </c>
      <c r="H10" s="2">
        <v>6</v>
      </c>
      <c r="I10" s="2">
        <f>LOOKUP(H10,{0,1,2,3,4,5,6,7,8,9,10,11,12,13,14,15,16,17,18,19,20,21,22,23,24,25,26,27,28,29,30,31,32,33},{0,6,11,16,21,26,30,34,38,41,44,47,50,53,56,59,62,65,68,71,74,76,78,80,82,84,86,88,90,92,94,96,98,100})</f>
        <v>30</v>
      </c>
      <c r="J10" s="5">
        <f t="shared" si="1"/>
        <v>14.5</v>
      </c>
      <c r="K10" s="2">
        <f>LOOKUP(J10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24</v>
      </c>
      <c r="L10" s="2">
        <f t="shared" si="2"/>
        <v>124</v>
      </c>
      <c r="M10" s="2">
        <v>7</v>
      </c>
      <c r="N10" s="3" t="str">
        <f t="shared" si="3"/>
        <v>Ильиных Георгий</v>
      </c>
      <c r="O10" s="1">
        <f t="shared" si="4"/>
        <v>33</v>
      </c>
      <c r="P10" s="2">
        <v>15.5</v>
      </c>
    </row>
    <row r="11" spans="1:16">
      <c r="A11" s="2">
        <f t="shared" si="0"/>
        <v>8</v>
      </c>
      <c r="B11" s="6" t="s">
        <v>122</v>
      </c>
      <c r="C11" s="7">
        <v>12</v>
      </c>
      <c r="D11" s="2" t="s">
        <v>95</v>
      </c>
      <c r="E11" s="2">
        <v>31</v>
      </c>
      <c r="F11" s="2">
        <v>25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50</v>
      </c>
      <c r="H11" s="2">
        <v>13</v>
      </c>
      <c r="I11" s="2">
        <f>LOOKUP(H11,{0,1,2,3,4,5,6,7,8,9,10,11,12,13,14,15,16,17,18,19,20,21,22,23,24,25,26,27,28,29,30,31,32,33},{0,6,11,16,21,26,30,34,38,41,44,47,50,53,56,59,62,65,68,71,74,76,78,80,82,84,86,88,90,92,94,96,98,100})</f>
        <v>53</v>
      </c>
      <c r="J11" s="5">
        <f t="shared" si="1"/>
        <v>16.309999999999999</v>
      </c>
      <c r="K11" s="2">
        <f>LOOKUP(J11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13</v>
      </c>
      <c r="L11" s="2">
        <f t="shared" si="2"/>
        <v>116</v>
      </c>
      <c r="M11" s="2">
        <v>8</v>
      </c>
      <c r="N11" s="3" t="str">
        <f t="shared" si="3"/>
        <v xml:space="preserve">Гридин Данил </v>
      </c>
      <c r="O11" s="1">
        <f t="shared" si="4"/>
        <v>31</v>
      </c>
      <c r="P11" s="2">
        <v>17.309999999999999</v>
      </c>
    </row>
    <row r="12" spans="1:16">
      <c r="A12" s="2">
        <f t="shared" si="0"/>
        <v>9</v>
      </c>
      <c r="B12" s="22" t="s">
        <v>53</v>
      </c>
      <c r="C12" s="4">
        <v>12</v>
      </c>
      <c r="D12" s="2" t="s">
        <v>35</v>
      </c>
      <c r="E12" s="18">
        <v>6</v>
      </c>
      <c r="F12" s="2">
        <v>23</v>
      </c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46</v>
      </c>
      <c r="H12" s="2">
        <v>4</v>
      </c>
      <c r="I12" s="2">
        <f>LOOKUP(H12,{0,1,2,3,4,5,6,7,8,9,10,11,12,13,14,15,16,17,18,19,20,21,22,23,24,25,26,27,28,29,30,31,32,33},{0,6,11,16,21,26,30,34,38,41,44,47,50,53,56,59,62,65,68,71,74,76,78,80,82,84,86,88,90,92,94,96,98,100})</f>
        <v>21</v>
      </c>
      <c r="J12" s="5">
        <f t="shared" si="1"/>
        <v>14.24</v>
      </c>
      <c r="K12" s="2">
        <f>LOOKUP(J12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27</v>
      </c>
      <c r="L12" s="2">
        <f t="shared" si="2"/>
        <v>94</v>
      </c>
      <c r="M12" s="2">
        <v>9</v>
      </c>
      <c r="N12" s="3" t="str">
        <f t="shared" si="3"/>
        <v>Степанов Иван</v>
      </c>
      <c r="O12" s="1">
        <f t="shared" si="4"/>
        <v>6</v>
      </c>
      <c r="P12" s="2">
        <v>15.24</v>
      </c>
    </row>
    <row r="13" spans="1:16" ht="15.75">
      <c r="A13" s="2">
        <f t="shared" si="0"/>
        <v>10</v>
      </c>
      <c r="B13" s="21" t="s">
        <v>54</v>
      </c>
      <c r="C13" s="7">
        <v>12</v>
      </c>
      <c r="D13" s="2" t="s">
        <v>35</v>
      </c>
      <c r="E13" s="2">
        <v>10</v>
      </c>
      <c r="F13" s="2">
        <v>9</v>
      </c>
      <c r="G13" s="2">
        <f>LOOKUP(F13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18</v>
      </c>
      <c r="H13" s="2">
        <v>5</v>
      </c>
      <c r="I13" s="2">
        <f>LOOKUP(H13,{0,1,2,3,4,5,6,7,8,9,10,11,12,13,14,15,16,17,18,19,20,21,22,23,24,25,26,27,28,29,30,31,32,33},{0,6,11,16,21,26,30,34,38,41,44,47,50,53,56,59,62,65,68,71,74,76,78,80,82,84,86,88,90,92,94,96,98,100})</f>
        <v>26</v>
      </c>
      <c r="J13" s="5">
        <f t="shared" si="1"/>
        <v>17.48</v>
      </c>
      <c r="K13" s="2">
        <f>LOOKUP(J13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</v>
      </c>
      <c r="L13" s="2">
        <f t="shared" si="2"/>
        <v>51</v>
      </c>
      <c r="M13" s="2">
        <v>10</v>
      </c>
      <c r="N13" s="3" t="str">
        <f t="shared" si="3"/>
        <v>Окольничников Данил </v>
      </c>
      <c r="O13" s="1">
        <f t="shared" si="4"/>
        <v>10</v>
      </c>
      <c r="P13" s="2">
        <v>18.48</v>
      </c>
    </row>
  </sheetData>
  <autoFilter ref="L1:L13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D14" sqref="D14"/>
    </sheetView>
  </sheetViews>
  <sheetFormatPr defaultRowHeight="15"/>
  <cols>
    <col min="1" max="1" width="4.5703125" customWidth="1"/>
    <col min="2" max="2" width="25.28515625" customWidth="1"/>
    <col min="3" max="3" width="8.7109375" customWidth="1"/>
    <col min="4" max="4" width="13.85546875" customWidth="1"/>
    <col min="5" max="5" width="8.7109375" customWidth="1"/>
    <col min="13" max="13" width="7" customWidth="1"/>
    <col min="14" max="14" width="29.85546875" customWidth="1"/>
    <col min="15" max="15" width="8.8554687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11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 ht="15.75" customHeight="1">
      <c r="A4" s="2">
        <f>M4</f>
        <v>1</v>
      </c>
      <c r="B4" s="3" t="s">
        <v>97</v>
      </c>
      <c r="C4" s="4">
        <v>14</v>
      </c>
      <c r="D4" s="10" t="s">
        <v>98</v>
      </c>
      <c r="E4" s="1">
        <v>26</v>
      </c>
      <c r="F4" s="2">
        <v>28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56</v>
      </c>
      <c r="H4" s="2">
        <v>53</v>
      </c>
      <c r="I4" s="2">
        <f>LOOKUP(H4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81</v>
      </c>
      <c r="J4" s="5">
        <f>P4-2</f>
        <v>11.3</v>
      </c>
      <c r="K4" s="2">
        <f>LOOKUP(J4,{-2,7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76</v>
      </c>
      <c r="L4" s="2">
        <f>SUM(G4,I4,K4)</f>
        <v>213</v>
      </c>
      <c r="M4" s="2">
        <v>1</v>
      </c>
      <c r="N4" s="3" t="str">
        <f>B4</f>
        <v>Петкина Ольга</v>
      </c>
      <c r="O4" s="1">
        <f>E4</f>
        <v>26</v>
      </c>
      <c r="P4" s="2">
        <v>13.3</v>
      </c>
    </row>
    <row r="5" spans="1:16">
      <c r="A5" s="2">
        <f>M5</f>
        <v>2</v>
      </c>
      <c r="B5" s="12" t="s">
        <v>41</v>
      </c>
      <c r="C5" s="4">
        <v>15</v>
      </c>
      <c r="D5" s="11" t="s">
        <v>35</v>
      </c>
      <c r="E5" s="1">
        <v>45</v>
      </c>
      <c r="F5" s="2">
        <v>23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46</v>
      </c>
      <c r="H5" s="2">
        <v>70</v>
      </c>
      <c r="I5" s="2">
        <f>LOOKUP(H5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90</v>
      </c>
      <c r="J5" s="5">
        <f>P5-2</f>
        <v>24.15</v>
      </c>
      <c r="K5" s="2">
        <f>LOOKUP(J5,{-2,7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17</v>
      </c>
      <c r="L5" s="2">
        <f>SUM(G5,I5,K5)</f>
        <v>153</v>
      </c>
      <c r="M5" s="2">
        <v>2</v>
      </c>
      <c r="N5" s="3" t="str">
        <f>B5</f>
        <v>Щепина Арина</v>
      </c>
      <c r="O5" s="1">
        <f>E5</f>
        <v>45</v>
      </c>
      <c r="P5" s="2">
        <v>26.15</v>
      </c>
    </row>
    <row r="6" spans="1:16">
      <c r="A6" s="2">
        <f>M6</f>
        <v>3</v>
      </c>
      <c r="B6" s="12" t="s">
        <v>56</v>
      </c>
      <c r="C6" s="4">
        <v>14</v>
      </c>
      <c r="D6" s="11" t="s">
        <v>35</v>
      </c>
      <c r="E6" s="1">
        <v>47</v>
      </c>
      <c r="F6" s="2">
        <v>22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44</v>
      </c>
      <c r="H6" s="2">
        <v>22</v>
      </c>
      <c r="I6" s="2">
        <f>LOOKUP(H6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52</v>
      </c>
      <c r="J6" s="5">
        <f>P6-2</f>
        <v>20.190000000000001</v>
      </c>
      <c r="K6" s="2">
        <f>LOOKUP(J6,{-2,7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29</v>
      </c>
      <c r="L6" s="2">
        <f>SUM(G6,I6,K6)</f>
        <v>125</v>
      </c>
      <c r="M6" s="2">
        <v>3</v>
      </c>
      <c r="N6" s="3" t="str">
        <f>B6</f>
        <v>Плотникова Ольга</v>
      </c>
      <c r="O6" s="1">
        <f>E6</f>
        <v>47</v>
      </c>
      <c r="P6" s="2">
        <v>22.19</v>
      </c>
    </row>
  </sheetData>
  <autoFilter ref="L1:L6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selection activeCell="B7" sqref="B7"/>
    </sheetView>
  </sheetViews>
  <sheetFormatPr defaultRowHeight="15"/>
  <cols>
    <col min="1" max="1" width="4.42578125" style="13" customWidth="1"/>
    <col min="2" max="2" width="24.140625" style="13" customWidth="1"/>
    <col min="3" max="3" width="8.140625" style="13" customWidth="1"/>
    <col min="4" max="4" width="12.85546875" style="13" customWidth="1"/>
    <col min="5" max="5" width="8.42578125" style="13" customWidth="1"/>
    <col min="6" max="12" width="9.140625" style="13"/>
    <col min="13" max="13" width="6.7109375" style="13" customWidth="1"/>
    <col min="14" max="14" width="35.7109375" style="13" customWidth="1"/>
    <col min="15" max="15" width="6.85546875" style="13" customWidth="1"/>
    <col min="16" max="16384" width="9.140625" style="13"/>
  </cols>
  <sheetData>
    <row r="1" spans="1:16" ht="15" customHeight="1">
      <c r="A1" s="24" t="s">
        <v>0</v>
      </c>
      <c r="B1" s="24" t="s">
        <v>1</v>
      </c>
      <c r="C1" s="24" t="s">
        <v>14</v>
      </c>
      <c r="D1" s="24" t="s">
        <v>2</v>
      </c>
      <c r="E1" s="24" t="s">
        <v>16</v>
      </c>
      <c r="F1" s="24" t="s">
        <v>3</v>
      </c>
      <c r="G1" s="24"/>
      <c r="H1" s="24"/>
      <c r="I1" s="24"/>
      <c r="J1" s="24"/>
      <c r="K1" s="24"/>
      <c r="L1" s="24" t="s">
        <v>4</v>
      </c>
      <c r="M1" s="24" t="s">
        <v>0</v>
      </c>
      <c r="N1" s="24" t="s">
        <v>1</v>
      </c>
      <c r="O1" s="24" t="s">
        <v>16</v>
      </c>
      <c r="P1" s="24" t="s">
        <v>15</v>
      </c>
    </row>
    <row r="2" spans="1:16">
      <c r="A2" s="24"/>
      <c r="B2" s="24"/>
      <c r="C2" s="24"/>
      <c r="D2" s="24"/>
      <c r="E2" s="24"/>
      <c r="F2" s="24" t="s">
        <v>5</v>
      </c>
      <c r="G2" s="24"/>
      <c r="H2" s="24" t="s">
        <v>6</v>
      </c>
      <c r="I2" s="24"/>
      <c r="J2" s="24" t="s">
        <v>11</v>
      </c>
      <c r="K2" s="24"/>
      <c r="L2" s="24"/>
      <c r="M2" s="24"/>
      <c r="N2" s="24"/>
      <c r="O2" s="24"/>
      <c r="P2" s="24"/>
    </row>
    <row r="3" spans="1:16">
      <c r="A3" s="24"/>
      <c r="B3" s="24"/>
      <c r="C3" s="24"/>
      <c r="D3" s="24"/>
      <c r="E3" s="24"/>
      <c r="F3" s="3" t="s">
        <v>8</v>
      </c>
      <c r="G3" s="3" t="s">
        <v>9</v>
      </c>
      <c r="H3" s="3" t="s">
        <v>8</v>
      </c>
      <c r="I3" s="3" t="s">
        <v>9</v>
      </c>
      <c r="J3" s="3" t="s">
        <v>8</v>
      </c>
      <c r="K3" s="3" t="s">
        <v>9</v>
      </c>
      <c r="L3" s="24"/>
      <c r="M3" s="24"/>
      <c r="N3" s="24"/>
      <c r="O3" s="24"/>
      <c r="P3" s="24"/>
    </row>
    <row r="4" spans="1:16">
      <c r="A4" s="6">
        <f t="shared" ref="A4:A12" si="0">M4</f>
        <v>1</v>
      </c>
      <c r="B4" s="6" t="s">
        <v>37</v>
      </c>
      <c r="C4" s="16">
        <v>15</v>
      </c>
      <c r="D4" s="6" t="s">
        <v>38</v>
      </c>
      <c r="E4" s="6">
        <v>7</v>
      </c>
      <c r="F4" s="6">
        <v>28</v>
      </c>
      <c r="G4" s="6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56</v>
      </c>
      <c r="H4" s="6">
        <v>14</v>
      </c>
      <c r="I4" s="6">
        <f>LOOKUP(H4,{0,1,2,3,4,5,6,7,8,9,10,11,12,13,14,15,16,17,18,19,20,21,22,23,24,25,26,27,28,29,30,31,32,33,34,35,36,37,38,39,40},{0,5,10,14,18,22,26,29,32,35,38,41,44,46,48,50,52,54,56,58,60,62,64,66,68,70,72,74,76,78,80,82,84,86,88,90,92,94,96,98,100})</f>
        <v>48</v>
      </c>
      <c r="J4" s="15">
        <f>P4-3</f>
        <v>10.039999999999999</v>
      </c>
      <c r="K4" s="6">
        <f>LOOKUP(J4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78</v>
      </c>
      <c r="L4" s="6">
        <f t="shared" ref="L4:L12" si="1">SUM(G4,I4,K4)</f>
        <v>182</v>
      </c>
      <c r="M4" s="6">
        <v>1</v>
      </c>
      <c r="N4" s="3" t="str">
        <f t="shared" ref="N4:N12" si="2">B4</f>
        <v>Кривоногов Фёдор</v>
      </c>
      <c r="O4" s="3">
        <f t="shared" ref="O4:O12" si="3">E4</f>
        <v>7</v>
      </c>
      <c r="P4" s="6">
        <v>13.04</v>
      </c>
    </row>
    <row r="5" spans="1:16">
      <c r="A5" s="6">
        <f t="shared" si="0"/>
        <v>2</v>
      </c>
      <c r="B5" s="6" t="s">
        <v>36</v>
      </c>
      <c r="C5" s="16">
        <v>14</v>
      </c>
      <c r="D5" s="6" t="s">
        <v>35</v>
      </c>
      <c r="E5" s="6">
        <v>18</v>
      </c>
      <c r="F5" s="6">
        <v>23</v>
      </c>
      <c r="G5" s="6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46</v>
      </c>
      <c r="H5" s="6">
        <v>18</v>
      </c>
      <c r="I5" s="6">
        <f>LOOKUP(H5,{0,1,2,3,4,5,6,7,8,9,10,11,12,13,14,15,16,17,18,19,20,21,22,23,24,25,26,27,28,29,30,31,32,33,34,35,36,37,38,39,40},{0,5,10,14,18,22,26,29,32,35,38,41,44,46,48,50,52,54,56,58,60,62,64,66,68,70,72,74,76,78,80,82,84,86,88,90,92,94,96,98,100})</f>
        <v>56</v>
      </c>
      <c r="J5" s="15">
        <v>10</v>
      </c>
      <c r="K5" s="6">
        <f>LOOKUP(J5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79</v>
      </c>
      <c r="L5" s="6">
        <f t="shared" si="1"/>
        <v>181</v>
      </c>
      <c r="M5" s="6">
        <v>2</v>
      </c>
      <c r="N5" s="3" t="str">
        <f t="shared" si="2"/>
        <v>Захаров Дмитрий</v>
      </c>
      <c r="O5" s="3">
        <f t="shared" si="3"/>
        <v>18</v>
      </c>
      <c r="P5" s="6">
        <v>13</v>
      </c>
    </row>
    <row r="6" spans="1:16">
      <c r="A6" s="6">
        <f t="shared" si="0"/>
        <v>3</v>
      </c>
      <c r="B6" s="19" t="s">
        <v>133</v>
      </c>
      <c r="C6" s="14">
        <v>14</v>
      </c>
      <c r="D6" s="3" t="s">
        <v>95</v>
      </c>
      <c r="E6" s="19">
        <v>49</v>
      </c>
      <c r="F6" s="6">
        <v>37</v>
      </c>
      <c r="G6" s="6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74</v>
      </c>
      <c r="H6" s="6">
        <v>28</v>
      </c>
      <c r="I6" s="6">
        <f>LOOKUP(H6,{0,1,2,3,4,5,6,7,8,9,10,11,12,13,14,15,16,17,18,19,20,21,22,23,24,25,26,27,28,29,30,31,32,33,34,35,36,37,38,39,40},{0,5,10,14,18,22,26,29,32,35,38,41,44,46,48,50,52,54,56,58,60,62,64,66,68,70,72,74,76,78,80,82,84,86,88,90,92,94,96,98,100})</f>
        <v>76</v>
      </c>
      <c r="J6" s="15">
        <f t="shared" ref="J6:J12" si="4">P6-3</f>
        <v>17.5</v>
      </c>
      <c r="K6" s="6">
        <f>LOOKUP(J6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27</v>
      </c>
      <c r="L6" s="6">
        <f t="shared" si="1"/>
        <v>177</v>
      </c>
      <c r="M6" s="6">
        <v>3</v>
      </c>
      <c r="N6" s="3" t="str">
        <f t="shared" si="2"/>
        <v>Иберфлюс Даниил</v>
      </c>
      <c r="O6" s="3">
        <f t="shared" si="3"/>
        <v>49</v>
      </c>
      <c r="P6" s="6">
        <v>20.5</v>
      </c>
    </row>
    <row r="7" spans="1:16">
      <c r="A7" s="6">
        <f t="shared" si="0"/>
        <v>4</v>
      </c>
      <c r="B7" s="6" t="s">
        <v>45</v>
      </c>
      <c r="C7" s="16">
        <v>14</v>
      </c>
      <c r="D7" s="6" t="s">
        <v>35</v>
      </c>
      <c r="E7" s="6">
        <v>42</v>
      </c>
      <c r="F7" s="6">
        <v>32</v>
      </c>
      <c r="G7" s="6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64</v>
      </c>
      <c r="H7" s="6">
        <v>17</v>
      </c>
      <c r="I7" s="6">
        <f>LOOKUP(H7,{0,1,2,3,4,5,6,7,8,9,10,11,12,13,14,15,16,17,18,19,20,21,22,23,24,25,26,27,28,29,30,31,32,33,34,35,36,37,38,39,40},{0,5,10,14,18,22,26,29,32,35,38,41,44,46,48,50,52,54,56,58,60,62,64,66,68,70,72,74,76,78,80,82,84,86,88,90,92,94,96,98,100})</f>
        <v>54</v>
      </c>
      <c r="J7" s="15">
        <f t="shared" si="4"/>
        <v>13.11</v>
      </c>
      <c r="K7" s="6">
        <f>LOOKUP(J7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52</v>
      </c>
      <c r="L7" s="6">
        <f t="shared" si="1"/>
        <v>170</v>
      </c>
      <c r="M7" s="6">
        <v>4</v>
      </c>
      <c r="N7" s="3" t="str">
        <f t="shared" si="2"/>
        <v>Заякин Никит</v>
      </c>
      <c r="O7" s="3">
        <f t="shared" si="3"/>
        <v>42</v>
      </c>
      <c r="P7" s="6">
        <v>16.11</v>
      </c>
    </row>
    <row r="8" spans="1:16">
      <c r="A8" s="6">
        <f t="shared" si="0"/>
        <v>5</v>
      </c>
      <c r="B8" s="6" t="s">
        <v>27</v>
      </c>
      <c r="C8" s="16"/>
      <c r="D8" s="3" t="s">
        <v>21</v>
      </c>
      <c r="E8" s="6">
        <v>36</v>
      </c>
      <c r="F8" s="6">
        <v>34</v>
      </c>
      <c r="G8" s="6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68</v>
      </c>
      <c r="H8" s="6">
        <v>28</v>
      </c>
      <c r="I8" s="6">
        <f>LOOKUP(H8,{0,1,2,3,4,5,6,7,8,9,10,11,12,13,14,15,16,17,18,19,20,21,22,23,24,25,26,27,28,29,30,31,32,33,34,35,36,37,38,39,40},{0,5,10,14,18,22,26,29,32,35,38,41,44,46,48,50,52,54,56,58,60,62,64,66,68,70,72,74,76,78,80,82,84,86,88,90,92,94,96,98,100})</f>
        <v>76</v>
      </c>
      <c r="J8" s="15">
        <f t="shared" si="4"/>
        <v>21.52</v>
      </c>
      <c r="K8" s="6">
        <f>LOOKUP(J8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15</v>
      </c>
      <c r="L8" s="6">
        <f t="shared" si="1"/>
        <v>159</v>
      </c>
      <c r="M8" s="6">
        <v>5</v>
      </c>
      <c r="N8" s="3" t="str">
        <f t="shared" si="2"/>
        <v>Толстых Андрей</v>
      </c>
      <c r="O8" s="3">
        <f t="shared" si="3"/>
        <v>36</v>
      </c>
      <c r="P8" s="6">
        <v>24.52</v>
      </c>
    </row>
    <row r="9" spans="1:16">
      <c r="A9" s="6">
        <f t="shared" si="0"/>
        <v>6</v>
      </c>
      <c r="B9" s="6" t="s">
        <v>26</v>
      </c>
      <c r="C9" s="16"/>
      <c r="D9" s="19" t="s">
        <v>21</v>
      </c>
      <c r="E9" s="6">
        <v>22</v>
      </c>
      <c r="F9" s="6">
        <v>26</v>
      </c>
      <c r="G9" s="6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52</v>
      </c>
      <c r="H9" s="6">
        <v>19</v>
      </c>
      <c r="I9" s="6">
        <f>LOOKUP(H9,{0,1,2,3,4,5,6,7,8,9,10,11,12,13,14,15,16,17,18,19,20,21,22,23,24,25,26,27,28,29,30,31,32,33,34,35,36,37,38,39,40},{0,5,10,14,18,22,26,29,32,35,38,41,44,46,48,50,52,54,56,58,60,62,64,66,68,70,72,74,76,78,80,82,84,86,88,90,92,94,96,98,100})</f>
        <v>58</v>
      </c>
      <c r="J9" s="15">
        <f t="shared" si="4"/>
        <v>14.190000000000001</v>
      </c>
      <c r="K9" s="6">
        <f>LOOKUP(J9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45</v>
      </c>
      <c r="L9" s="6">
        <f t="shared" si="1"/>
        <v>155</v>
      </c>
      <c r="M9" s="6">
        <v>6</v>
      </c>
      <c r="N9" s="3" t="str">
        <f t="shared" si="2"/>
        <v>Петров Сергей</v>
      </c>
      <c r="O9" s="3">
        <f t="shared" si="3"/>
        <v>22</v>
      </c>
      <c r="P9" s="6">
        <v>17.190000000000001</v>
      </c>
    </row>
    <row r="10" spans="1:16">
      <c r="A10" s="6">
        <f t="shared" si="0"/>
        <v>7</v>
      </c>
      <c r="B10" s="6" t="s">
        <v>44</v>
      </c>
      <c r="C10" s="16">
        <v>15</v>
      </c>
      <c r="D10" s="6" t="s">
        <v>35</v>
      </c>
      <c r="E10" s="6">
        <v>8</v>
      </c>
      <c r="F10" s="6">
        <v>5</v>
      </c>
      <c r="G10" s="6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10</v>
      </c>
      <c r="H10" s="6">
        <v>12</v>
      </c>
      <c r="I10" s="6">
        <f>LOOKUP(H10,{0,1,2,3,4,5,6,7,8,9,10,11,12,13,14,15,16,17,18,19,20,21,22,23,24,25,26,27,28,29,30,31,32,33,34,35,36,37,38,39,40},{0,5,10,14,18,22,26,29,32,35,38,41,44,46,48,50,52,54,56,58,60,62,64,66,68,70,72,74,76,78,80,82,84,86,88,90,92,94,96,98,100})</f>
        <v>44</v>
      </c>
      <c r="J10" s="15">
        <f t="shared" si="4"/>
        <v>12.22</v>
      </c>
      <c r="K10" s="6">
        <f>LOOKUP(J10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58</v>
      </c>
      <c r="L10" s="6">
        <f t="shared" si="1"/>
        <v>112</v>
      </c>
      <c r="M10" s="6">
        <v>7</v>
      </c>
      <c r="N10" s="3" t="str">
        <f t="shared" si="2"/>
        <v>Мелёхин Артём</v>
      </c>
      <c r="O10" s="3">
        <f t="shared" si="3"/>
        <v>8</v>
      </c>
      <c r="P10" s="6">
        <v>15.22</v>
      </c>
    </row>
    <row r="11" spans="1:16">
      <c r="A11" s="6">
        <f t="shared" si="0"/>
        <v>8</v>
      </c>
      <c r="B11" s="6" t="s">
        <v>55</v>
      </c>
      <c r="C11" s="16">
        <v>14</v>
      </c>
      <c r="D11" s="6" t="s">
        <v>35</v>
      </c>
      <c r="E11" s="6">
        <v>46</v>
      </c>
      <c r="F11" s="6">
        <v>13</v>
      </c>
      <c r="G11" s="6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26</v>
      </c>
      <c r="H11" s="6">
        <v>15</v>
      </c>
      <c r="I11" s="6">
        <f>LOOKUP(H11,{0,1,2,3,4,5,6,7,8,9,10,11,12,13,14,15,16,17,18,19,20,21,22,23,24,25,26,27,28,29,30,31,32,33,34,35,36,37,38,39,40},{0,5,10,14,18,22,26,29,32,35,38,41,44,46,48,50,52,54,56,58,60,62,64,66,68,70,72,74,76,78,80,82,84,86,88,90,92,94,96,98,100})</f>
        <v>50</v>
      </c>
      <c r="J11" s="15">
        <f t="shared" si="4"/>
        <v>26.08</v>
      </c>
      <c r="K11" s="6">
        <f>LOOKUP(J11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</v>
      </c>
      <c r="L11" s="6">
        <f t="shared" si="1"/>
        <v>83</v>
      </c>
      <c r="M11" s="6">
        <v>8</v>
      </c>
      <c r="N11" s="3" t="str">
        <f t="shared" si="2"/>
        <v>Сенцов Раман</v>
      </c>
      <c r="O11" s="3">
        <f t="shared" si="3"/>
        <v>46</v>
      </c>
      <c r="P11" s="6">
        <v>29.08</v>
      </c>
    </row>
    <row r="12" spans="1:16">
      <c r="A12" s="6">
        <f t="shared" si="0"/>
        <v>9</v>
      </c>
      <c r="B12" s="6" t="s">
        <v>49</v>
      </c>
      <c r="C12" s="16">
        <v>14</v>
      </c>
      <c r="D12" s="6" t="s">
        <v>35</v>
      </c>
      <c r="E12" s="6">
        <v>38</v>
      </c>
      <c r="F12" s="6">
        <v>26</v>
      </c>
      <c r="G12" s="6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52</v>
      </c>
      <c r="H12" s="6">
        <v>3</v>
      </c>
      <c r="I12" s="6">
        <f>LOOKUP(H12,{0,1,2,3,4,5,6,7,8,9,10,11,12,13,14,15,16,17,18,19,20,21,22,23,24,25,26,27,28,29,30,31,32,33,34,35,36,37,38,39,40},{0,5,10,14,18,22,26,29,32,35,38,41,44,46,48,50,52,54,56,58,60,62,64,66,68,70,72,74,76,78,80,82,84,86,88,90,92,94,96,98,100})</f>
        <v>14</v>
      </c>
      <c r="J12" s="15">
        <f t="shared" si="4"/>
        <v>26.02</v>
      </c>
      <c r="K12" s="6">
        <f>LOOKUP(J12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</v>
      </c>
      <c r="L12" s="6">
        <f t="shared" si="1"/>
        <v>73</v>
      </c>
      <c r="M12" s="6">
        <v>9</v>
      </c>
      <c r="N12" s="3" t="str">
        <f t="shared" si="2"/>
        <v>Аксенов Андрей</v>
      </c>
      <c r="O12" s="3">
        <f t="shared" si="3"/>
        <v>38</v>
      </c>
      <c r="P12" s="6">
        <v>29.02</v>
      </c>
    </row>
  </sheetData>
  <autoFilter ref="L1:L12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2"/>
  <sheetViews>
    <sheetView topLeftCell="A2" workbookViewId="0">
      <selection activeCell="H17" sqref="H17"/>
    </sheetView>
  </sheetViews>
  <sheetFormatPr defaultRowHeight="15"/>
  <cols>
    <col min="1" max="1" width="4.42578125" customWidth="1"/>
    <col min="2" max="2" width="24.28515625" customWidth="1"/>
    <col min="4" max="4" width="13" customWidth="1"/>
    <col min="5" max="5" width="8.140625" customWidth="1"/>
    <col min="13" max="13" width="6.85546875" customWidth="1"/>
    <col min="14" max="14" width="32" customWidth="1"/>
    <col min="15" max="15" width="10.28515625" customWidth="1"/>
  </cols>
  <sheetData>
    <row r="1" spans="1:16" ht="15" customHeight="1">
      <c r="A1" s="23" t="s">
        <v>0</v>
      </c>
      <c r="B1" s="23" t="s">
        <v>1</v>
      </c>
      <c r="C1" s="23" t="s">
        <v>14</v>
      </c>
      <c r="D1" s="23" t="s">
        <v>2</v>
      </c>
      <c r="E1" s="23" t="s">
        <v>16</v>
      </c>
      <c r="F1" s="23" t="s">
        <v>3</v>
      </c>
      <c r="G1" s="23"/>
      <c r="H1" s="23"/>
      <c r="I1" s="23"/>
      <c r="J1" s="23"/>
      <c r="K1" s="23"/>
      <c r="L1" s="23" t="s">
        <v>4</v>
      </c>
      <c r="M1" s="23" t="s">
        <v>0</v>
      </c>
      <c r="N1" s="23" t="s">
        <v>1</v>
      </c>
      <c r="O1" s="23" t="s">
        <v>16</v>
      </c>
      <c r="P1" s="23" t="s">
        <v>15</v>
      </c>
    </row>
    <row r="2" spans="1:16">
      <c r="A2" s="23"/>
      <c r="B2" s="23"/>
      <c r="C2" s="23"/>
      <c r="D2" s="23"/>
      <c r="E2" s="23"/>
      <c r="F2" s="23" t="s">
        <v>5</v>
      </c>
      <c r="G2" s="23"/>
      <c r="H2" s="23" t="s">
        <v>6</v>
      </c>
      <c r="I2" s="23"/>
      <c r="J2" s="23" t="s">
        <v>11</v>
      </c>
      <c r="K2" s="23"/>
      <c r="L2" s="23"/>
      <c r="M2" s="23"/>
      <c r="N2" s="23"/>
      <c r="O2" s="23"/>
      <c r="P2" s="23"/>
    </row>
    <row r="3" spans="1:16">
      <c r="A3" s="23"/>
      <c r="B3" s="23"/>
      <c r="C3" s="23"/>
      <c r="D3" s="23"/>
      <c r="E3" s="23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23"/>
      <c r="M3" s="23"/>
      <c r="N3" s="23"/>
      <c r="O3" s="23"/>
      <c r="P3" s="23"/>
    </row>
    <row r="4" spans="1:16">
      <c r="A4" s="2">
        <f t="shared" ref="A4:A12" si="0">M4</f>
        <v>1</v>
      </c>
      <c r="B4" s="3" t="s">
        <v>47</v>
      </c>
      <c r="C4" s="4">
        <v>16</v>
      </c>
      <c r="D4" s="10" t="s">
        <v>35</v>
      </c>
      <c r="E4" s="1">
        <v>23</v>
      </c>
      <c r="F4" s="2">
        <v>9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18</v>
      </c>
      <c r="H4" s="2">
        <v>40</v>
      </c>
      <c r="I4" s="2">
        <f>LOOKUP(H4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70</v>
      </c>
      <c r="J4" s="5">
        <f t="shared" ref="J4:J12" si="1">P4-4</f>
        <v>9.3699999999999992</v>
      </c>
      <c r="K4" s="2">
        <f>LOOKUP(J4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94</v>
      </c>
      <c r="L4" s="2">
        <f t="shared" ref="L4:L12" si="2">SUM(G4,I4,K4)</f>
        <v>182</v>
      </c>
      <c r="M4" s="2">
        <v>1</v>
      </c>
      <c r="N4" s="3" t="str">
        <f t="shared" ref="N4:N12" si="3">B4</f>
        <v>Потапова Юлия </v>
      </c>
      <c r="O4" s="1">
        <f t="shared" ref="O4:O12" si="4">E4</f>
        <v>23</v>
      </c>
      <c r="P4" s="2">
        <v>13.37</v>
      </c>
    </row>
    <row r="5" spans="1:16">
      <c r="A5" s="2">
        <f t="shared" si="0"/>
        <v>2</v>
      </c>
      <c r="B5" s="3" t="s">
        <v>31</v>
      </c>
      <c r="C5" s="4"/>
      <c r="D5" s="10" t="s">
        <v>21</v>
      </c>
      <c r="E5" s="1">
        <v>40</v>
      </c>
      <c r="F5" s="2">
        <v>42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84</v>
      </c>
      <c r="H5" s="2">
        <v>42</v>
      </c>
      <c r="I5" s="2">
        <f>LOOKUP(H5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72</v>
      </c>
      <c r="J5" s="5">
        <f t="shared" si="1"/>
        <v>24.06</v>
      </c>
      <c r="K5" s="2">
        <f>LOOKUP(J5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18</v>
      </c>
      <c r="L5" s="2">
        <f t="shared" si="2"/>
        <v>174</v>
      </c>
      <c r="M5" s="2">
        <v>2</v>
      </c>
      <c r="N5" s="3" t="str">
        <f t="shared" si="3"/>
        <v xml:space="preserve">Сокерина Елена </v>
      </c>
      <c r="O5" s="1">
        <f t="shared" si="4"/>
        <v>40</v>
      </c>
      <c r="P5" s="18">
        <v>28.06</v>
      </c>
    </row>
    <row r="6" spans="1:16">
      <c r="A6" s="2">
        <f t="shared" si="0"/>
        <v>3</v>
      </c>
      <c r="B6" s="12" t="s">
        <v>100</v>
      </c>
      <c r="C6" s="4">
        <v>17</v>
      </c>
      <c r="D6" s="1" t="s">
        <v>98</v>
      </c>
      <c r="E6" s="1">
        <v>30</v>
      </c>
      <c r="F6" s="2">
        <v>26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52</v>
      </c>
      <c r="H6" s="2">
        <v>35</v>
      </c>
      <c r="I6" s="2">
        <f>LOOKUP(H6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65</v>
      </c>
      <c r="J6" s="5">
        <f t="shared" si="1"/>
        <v>14.190000000000001</v>
      </c>
      <c r="K6" s="2">
        <f>LOOKUP(J6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56</v>
      </c>
      <c r="L6" s="2">
        <f t="shared" si="2"/>
        <v>173</v>
      </c>
      <c r="M6" s="2">
        <v>3</v>
      </c>
      <c r="N6" s="3" t="str">
        <f t="shared" si="3"/>
        <v>Третьякова Анна</v>
      </c>
      <c r="O6" s="1">
        <f t="shared" si="4"/>
        <v>30</v>
      </c>
      <c r="P6" s="2">
        <v>18.190000000000001</v>
      </c>
    </row>
    <row r="7" spans="1:16">
      <c r="A7" s="2">
        <f t="shared" si="0"/>
        <v>4</v>
      </c>
      <c r="B7" s="12" t="s">
        <v>99</v>
      </c>
      <c r="C7" s="4">
        <v>16</v>
      </c>
      <c r="D7" s="11" t="s">
        <v>98</v>
      </c>
      <c r="E7" s="1">
        <v>37</v>
      </c>
      <c r="F7" s="2">
        <v>21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42</v>
      </c>
      <c r="H7" s="2">
        <v>45</v>
      </c>
      <c r="I7" s="2">
        <f>LOOKUP(H7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75</v>
      </c>
      <c r="J7" s="5">
        <f t="shared" si="1"/>
        <v>14.440000000000001</v>
      </c>
      <c r="K7" s="2">
        <f>LOOKUP(J7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53</v>
      </c>
      <c r="L7" s="2">
        <f t="shared" si="2"/>
        <v>170</v>
      </c>
      <c r="M7" s="2">
        <v>4</v>
      </c>
      <c r="N7" s="3" t="str">
        <f t="shared" si="3"/>
        <v>Денисова Елизавета</v>
      </c>
      <c r="O7" s="1">
        <f t="shared" si="4"/>
        <v>37</v>
      </c>
      <c r="P7" s="2">
        <v>18.440000000000001</v>
      </c>
    </row>
    <row r="8" spans="1:16">
      <c r="A8" s="2">
        <f t="shared" si="0"/>
        <v>5</v>
      </c>
      <c r="B8" s="12" t="s">
        <v>103</v>
      </c>
      <c r="C8" s="4">
        <v>17</v>
      </c>
      <c r="D8" s="11" t="s">
        <v>98</v>
      </c>
      <c r="E8" s="1">
        <v>2</v>
      </c>
      <c r="F8" s="2">
        <v>26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52</v>
      </c>
      <c r="H8" s="2">
        <v>20</v>
      </c>
      <c r="I8" s="2">
        <f>LOOKUP(H8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50</v>
      </c>
      <c r="J8" s="5">
        <f t="shared" si="1"/>
        <v>13.370000000000001</v>
      </c>
      <c r="K8" s="2">
        <f>LOOKUP(J8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60</v>
      </c>
      <c r="L8" s="2">
        <f t="shared" si="2"/>
        <v>162</v>
      </c>
      <c r="M8" s="2">
        <v>5</v>
      </c>
      <c r="N8" s="3" t="str">
        <f t="shared" si="3"/>
        <v>Бутунина Екатерина</v>
      </c>
      <c r="O8" s="1">
        <f t="shared" si="4"/>
        <v>2</v>
      </c>
      <c r="P8" s="2">
        <v>17.37</v>
      </c>
    </row>
    <row r="9" spans="1:16">
      <c r="A9" s="2">
        <f t="shared" si="0"/>
        <v>6</v>
      </c>
      <c r="B9" s="17" t="s">
        <v>32</v>
      </c>
      <c r="C9" s="4"/>
      <c r="D9" s="1" t="s">
        <v>21</v>
      </c>
      <c r="E9" s="1">
        <v>35</v>
      </c>
      <c r="F9" s="2">
        <v>35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70</v>
      </c>
      <c r="H9" s="2">
        <v>44</v>
      </c>
      <c r="I9" s="2">
        <f>LOOKUP(H9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74</v>
      </c>
      <c r="J9" s="5">
        <f t="shared" si="1"/>
        <v>25.48</v>
      </c>
      <c r="K9" s="2">
        <f>LOOKUP(J9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14</v>
      </c>
      <c r="L9" s="2">
        <f t="shared" si="2"/>
        <v>158</v>
      </c>
      <c r="M9" s="2">
        <v>6</v>
      </c>
      <c r="N9" s="3" t="str">
        <f t="shared" si="3"/>
        <v>Аптина Анастасия</v>
      </c>
      <c r="O9" s="1">
        <f t="shared" si="4"/>
        <v>35</v>
      </c>
      <c r="P9" s="2">
        <v>29.48</v>
      </c>
    </row>
    <row r="10" spans="1:16">
      <c r="A10" s="2">
        <f t="shared" si="0"/>
        <v>7</v>
      </c>
      <c r="B10" s="17" t="s">
        <v>101</v>
      </c>
      <c r="C10" s="4">
        <v>16</v>
      </c>
      <c r="D10" s="1" t="s">
        <v>98</v>
      </c>
      <c r="E10" s="1">
        <v>29</v>
      </c>
      <c r="F10" s="2">
        <v>27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54</v>
      </c>
      <c r="H10" s="2">
        <v>20</v>
      </c>
      <c r="I10" s="2">
        <f>LOOKUP(H10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50</v>
      </c>
      <c r="J10" s="5">
        <f t="shared" si="1"/>
        <v>14.420000000000002</v>
      </c>
      <c r="K10" s="2">
        <f>LOOKUP(J10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53</v>
      </c>
      <c r="L10" s="2">
        <f t="shared" si="2"/>
        <v>157</v>
      </c>
      <c r="M10" s="2">
        <v>7</v>
      </c>
      <c r="N10" s="3" t="str">
        <f t="shared" si="3"/>
        <v>Вишневецкая Эльвира</v>
      </c>
      <c r="O10" s="1">
        <f t="shared" si="4"/>
        <v>29</v>
      </c>
      <c r="P10" s="2">
        <v>18.420000000000002</v>
      </c>
    </row>
    <row r="11" spans="1:16">
      <c r="A11" s="2">
        <f t="shared" si="0"/>
        <v>8</v>
      </c>
      <c r="B11" s="17" t="s">
        <v>105</v>
      </c>
      <c r="C11" s="4">
        <v>16</v>
      </c>
      <c r="D11" s="1" t="s">
        <v>98</v>
      </c>
      <c r="E11" s="1">
        <v>28</v>
      </c>
      <c r="F11" s="2">
        <v>26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52</v>
      </c>
      <c r="H11" s="2">
        <v>22</v>
      </c>
      <c r="I11" s="2">
        <f>LOOKUP(H11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52</v>
      </c>
      <c r="J11" s="5">
        <f t="shared" si="1"/>
        <v>14.43</v>
      </c>
      <c r="K11" s="2">
        <f>LOOKUP(J11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53</v>
      </c>
      <c r="L11" s="2">
        <f t="shared" si="2"/>
        <v>157</v>
      </c>
      <c r="M11" s="2">
        <v>8</v>
      </c>
      <c r="N11" s="3" t="str">
        <f t="shared" si="3"/>
        <v>Широковских Юлия</v>
      </c>
      <c r="O11" s="1">
        <f t="shared" si="4"/>
        <v>28</v>
      </c>
      <c r="P11" s="2">
        <v>18.43</v>
      </c>
    </row>
    <row r="12" spans="1:16">
      <c r="A12" s="2">
        <f t="shared" si="0"/>
        <v>9</v>
      </c>
      <c r="B12" s="17" t="s">
        <v>91</v>
      </c>
      <c r="C12" s="4">
        <v>17</v>
      </c>
      <c r="D12" s="1" t="s">
        <v>89</v>
      </c>
      <c r="E12" s="1">
        <v>12</v>
      </c>
      <c r="F12" s="2">
        <v>18</v>
      </c>
      <c r="G12" s="2">
        <f>LOOKUP(F12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36</v>
      </c>
      <c r="H12" s="2">
        <v>45</v>
      </c>
      <c r="I12" s="2">
        <f>LOOKUP(H12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75</v>
      </c>
      <c r="J12" s="5">
        <f t="shared" si="1"/>
        <v>20.3</v>
      </c>
      <c r="K12" s="2">
        <f>LOOKUP(J12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28</v>
      </c>
      <c r="L12" s="2">
        <f t="shared" si="2"/>
        <v>139</v>
      </c>
      <c r="M12" s="2">
        <v>9</v>
      </c>
      <c r="N12" s="3" t="str">
        <f t="shared" si="3"/>
        <v>Гобова Татьяна </v>
      </c>
      <c r="O12" s="1">
        <f t="shared" si="4"/>
        <v>12</v>
      </c>
      <c r="P12" s="2">
        <v>24.3</v>
      </c>
    </row>
  </sheetData>
  <autoFilter ref="L1:L12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девочки 8-9л.</vt:lpstr>
      <vt:lpstr>мальчики 8-9л.</vt:lpstr>
      <vt:lpstr>девочки 10-11л.</vt:lpstr>
      <vt:lpstr>мальчики 10-11л.</vt:lpstr>
      <vt:lpstr>девочки 12-13л.</vt:lpstr>
      <vt:lpstr>мальчики 12-13л.</vt:lpstr>
      <vt:lpstr>девушки 14-15л.</vt:lpstr>
      <vt:lpstr>юноши 14-15л.</vt:lpstr>
      <vt:lpstr>девушки 16-17л.</vt:lpstr>
      <vt:lpstr>юноши 16-17л.</vt:lpstr>
      <vt:lpstr>женщины 18 и ст.</vt:lpstr>
      <vt:lpstr>мужчины 18 и ст.</vt:lpstr>
      <vt:lpstr>мужчины 50 и старше</vt:lpstr>
      <vt:lpstr>жненщины 40 и старше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евро</cp:lastModifiedBy>
  <cp:lastPrinted>2018-03-04T10:36:35Z</cp:lastPrinted>
  <dcterms:created xsi:type="dcterms:W3CDTF">2014-03-04T03:35:35Z</dcterms:created>
  <dcterms:modified xsi:type="dcterms:W3CDTF">2018-03-05T03:41:55Z</dcterms:modified>
</cp:coreProperties>
</file>